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tionsstrategien\"/>
    </mc:Choice>
  </mc:AlternateContent>
  <xr:revisionPtr revIDLastSave="0" documentId="8_{F571F938-248A-4B4F-8D85-F0CAD814D7DB}" xr6:coauthVersionLast="47" xr6:coauthVersionMax="47" xr10:uidLastSave="{00000000-0000-0000-0000-000000000000}"/>
  <bookViews>
    <workbookView xWindow="28680" yWindow="270" windowWidth="25440" windowHeight="15390" xr2:uid="{9A84EE15-5579-457D-81D6-1BA7ECBDB995}"/>
  </bookViews>
  <sheets>
    <sheet name="Wheelstrategie" sheetId="1" r:id="rId1"/>
  </sheets>
  <externalReferences>
    <externalReference r:id="rId2"/>
  </externalReferences>
  <definedNames>
    <definedName name="Broker">[1]Kurse!$B$7:$B$16</definedName>
    <definedName name="Datenstruktur">OFFSET([1]Tradingjournal!$A$7,,,COUNTA([1]Tradingjournal!$A:$A),COUNTA([1]Tradingjournal!$7:$7))</definedName>
    <definedName name="Datenstrukturpivot">OFFSET([1]Tradingjournal!$A$7,,,COUNTA([1]Tradingjournal!$A:$A),COUNTA([1]Tradingjournal!$7:$7))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9" i="1" l="1"/>
  <c r="Z79" i="1"/>
  <c r="X79" i="1"/>
  <c r="V79" i="1"/>
  <c r="U79" i="1"/>
  <c r="S79" i="1"/>
  <c r="O79" i="1"/>
  <c r="N79" i="1"/>
  <c r="AB78" i="1"/>
  <c r="AA78" i="1"/>
  <c r="Z78" i="1"/>
  <c r="X78" i="1"/>
  <c r="V78" i="1"/>
  <c r="U78" i="1"/>
  <c r="S78" i="1"/>
  <c r="O78" i="1"/>
  <c r="AG78" i="1" s="1"/>
  <c r="N78" i="1"/>
  <c r="AG77" i="1"/>
  <c r="AJ77" i="1" s="1"/>
  <c r="AK77" i="1" s="1"/>
  <c r="AA77" i="1"/>
  <c r="Z77" i="1"/>
  <c r="X77" i="1"/>
  <c r="V77" i="1"/>
  <c r="U77" i="1"/>
  <c r="S77" i="1"/>
  <c r="O77" i="1"/>
  <c r="AB77" i="1" s="1"/>
  <c r="N77" i="1"/>
  <c r="AB76" i="1"/>
  <c r="AA76" i="1"/>
  <c r="Z76" i="1"/>
  <c r="X76" i="1"/>
  <c r="V76" i="1"/>
  <c r="U76" i="1"/>
  <c r="S76" i="1"/>
  <c r="O76" i="1"/>
  <c r="AG76" i="1" s="1"/>
  <c r="N76" i="1"/>
  <c r="AA75" i="1"/>
  <c r="Z75" i="1"/>
  <c r="X75" i="1"/>
  <c r="V75" i="1"/>
  <c r="U75" i="1"/>
  <c r="S75" i="1"/>
  <c r="O75" i="1"/>
  <c r="AG75" i="1" s="1"/>
  <c r="N75" i="1"/>
  <c r="AJ74" i="1"/>
  <c r="AK74" i="1" s="1"/>
  <c r="AB74" i="1"/>
  <c r="AA74" i="1"/>
  <c r="Z74" i="1"/>
  <c r="X74" i="1"/>
  <c r="V74" i="1"/>
  <c r="U74" i="1"/>
  <c r="S74" i="1"/>
  <c r="O74" i="1"/>
  <c r="AG74" i="1" s="1"/>
  <c r="AH74" i="1" s="1"/>
  <c r="AI74" i="1" s="1"/>
  <c r="N74" i="1"/>
  <c r="AA73" i="1"/>
  <c r="Z73" i="1"/>
  <c r="X73" i="1"/>
  <c r="V73" i="1"/>
  <c r="U73" i="1"/>
  <c r="S73" i="1"/>
  <c r="O73" i="1"/>
  <c r="AB73" i="1" s="1"/>
  <c r="N73" i="1"/>
  <c r="AB72" i="1"/>
  <c r="AA72" i="1"/>
  <c r="Z72" i="1"/>
  <c r="X72" i="1"/>
  <c r="V72" i="1"/>
  <c r="U72" i="1"/>
  <c r="S72" i="1"/>
  <c r="O72" i="1"/>
  <c r="AG72" i="1" s="1"/>
  <c r="N72" i="1"/>
  <c r="AA71" i="1"/>
  <c r="Z71" i="1"/>
  <c r="X71" i="1"/>
  <c r="V71" i="1"/>
  <c r="U71" i="1"/>
  <c r="S71" i="1"/>
  <c r="O71" i="1"/>
  <c r="AG71" i="1" s="1"/>
  <c r="N71" i="1"/>
  <c r="AJ70" i="1"/>
  <c r="AB70" i="1"/>
  <c r="AA70" i="1"/>
  <c r="Z70" i="1"/>
  <c r="X70" i="1"/>
  <c r="V70" i="1"/>
  <c r="U70" i="1"/>
  <c r="S70" i="1"/>
  <c r="O70" i="1"/>
  <c r="AG70" i="1" s="1"/>
  <c r="AH70" i="1" s="1"/>
  <c r="AI70" i="1" s="1"/>
  <c r="N70" i="1"/>
  <c r="AH60" i="1"/>
  <c r="AI60" i="1" s="1"/>
  <c r="AG60" i="1"/>
  <c r="AJ60" i="1" s="1"/>
  <c r="AK60" i="1" s="1"/>
  <c r="AA60" i="1"/>
  <c r="Z60" i="1"/>
  <c r="Y60" i="1"/>
  <c r="U60" i="1"/>
  <c r="R60" i="1"/>
  <c r="S60" i="1" s="1"/>
  <c r="O60" i="1"/>
  <c r="AB60" i="1" s="1"/>
  <c r="N60" i="1"/>
  <c r="L60" i="1"/>
  <c r="H60" i="1"/>
  <c r="AG59" i="1"/>
  <c r="AJ59" i="1" s="1"/>
  <c r="AK59" i="1" s="1"/>
  <c r="AA59" i="1"/>
  <c r="Z59" i="1"/>
  <c r="Y59" i="1"/>
  <c r="U59" i="1"/>
  <c r="R59" i="1"/>
  <c r="S59" i="1" s="1"/>
  <c r="O59" i="1"/>
  <c r="AB59" i="1" s="1"/>
  <c r="N59" i="1"/>
  <c r="L59" i="1"/>
  <c r="H59" i="1" s="1"/>
  <c r="AH58" i="1"/>
  <c r="AI58" i="1" s="1"/>
  <c r="AG58" i="1"/>
  <c r="AJ58" i="1" s="1"/>
  <c r="AK58" i="1" s="1"/>
  <c r="AA58" i="1"/>
  <c r="Z58" i="1"/>
  <c r="Y58" i="1"/>
  <c r="U58" i="1"/>
  <c r="R58" i="1"/>
  <c r="S58" i="1" s="1"/>
  <c r="O58" i="1"/>
  <c r="AB58" i="1" s="1"/>
  <c r="N58" i="1"/>
  <c r="L58" i="1"/>
  <c r="H58" i="1"/>
  <c r="AG57" i="1"/>
  <c r="AJ57" i="1" s="1"/>
  <c r="AK57" i="1" s="1"/>
  <c r="AA57" i="1"/>
  <c r="Z57" i="1"/>
  <c r="Y57" i="1"/>
  <c r="U57" i="1"/>
  <c r="R57" i="1"/>
  <c r="S57" i="1" s="1"/>
  <c r="O57" i="1"/>
  <c r="AB57" i="1" s="1"/>
  <c r="N57" i="1"/>
  <c r="L57" i="1"/>
  <c r="H57" i="1" s="1"/>
  <c r="AH56" i="1"/>
  <c r="AI56" i="1" s="1"/>
  <c r="AG56" i="1"/>
  <c r="AJ56" i="1" s="1"/>
  <c r="AK56" i="1" s="1"/>
  <c r="AA56" i="1"/>
  <c r="Z56" i="1"/>
  <c r="Y56" i="1"/>
  <c r="U56" i="1"/>
  <c r="R56" i="1"/>
  <c r="S56" i="1" s="1"/>
  <c r="O56" i="1"/>
  <c r="AB56" i="1" s="1"/>
  <c r="N56" i="1"/>
  <c r="L56" i="1"/>
  <c r="H56" i="1" s="1"/>
  <c r="AG55" i="1"/>
  <c r="AJ55" i="1" s="1"/>
  <c r="AK55" i="1" s="1"/>
  <c r="AA55" i="1"/>
  <c r="Z55" i="1"/>
  <c r="Y55" i="1"/>
  <c r="U55" i="1"/>
  <c r="R55" i="1"/>
  <c r="S55" i="1" s="1"/>
  <c r="O55" i="1"/>
  <c r="AB55" i="1" s="1"/>
  <c r="N55" i="1"/>
  <c r="L55" i="1"/>
  <c r="H55" i="1" s="1"/>
  <c r="AH54" i="1"/>
  <c r="AI54" i="1" s="1"/>
  <c r="AG54" i="1"/>
  <c r="AJ54" i="1" s="1"/>
  <c r="AK54" i="1" s="1"/>
  <c r="AA54" i="1"/>
  <c r="Z54" i="1"/>
  <c r="Y54" i="1"/>
  <c r="U54" i="1"/>
  <c r="R54" i="1"/>
  <c r="S54" i="1" s="1"/>
  <c r="O54" i="1"/>
  <c r="AB54" i="1" s="1"/>
  <c r="N54" i="1"/>
  <c r="L54" i="1"/>
  <c r="H54" i="1" s="1"/>
  <c r="AG53" i="1"/>
  <c r="AJ53" i="1" s="1"/>
  <c r="AK53" i="1" s="1"/>
  <c r="AA53" i="1"/>
  <c r="Z53" i="1"/>
  <c r="Y53" i="1"/>
  <c r="U53" i="1"/>
  <c r="R53" i="1"/>
  <c r="S53" i="1" s="1"/>
  <c r="O53" i="1"/>
  <c r="AB53" i="1" s="1"/>
  <c r="N53" i="1"/>
  <c r="L53" i="1"/>
  <c r="H53" i="1" s="1"/>
  <c r="AH52" i="1"/>
  <c r="AI52" i="1" s="1"/>
  <c r="AG52" i="1"/>
  <c r="AJ52" i="1" s="1"/>
  <c r="AK52" i="1" s="1"/>
  <c r="AA52" i="1"/>
  <c r="Z52" i="1"/>
  <c r="Y52" i="1"/>
  <c r="U52" i="1"/>
  <c r="R52" i="1"/>
  <c r="S52" i="1" s="1"/>
  <c r="O52" i="1"/>
  <c r="AB52" i="1" s="1"/>
  <c r="N52" i="1"/>
  <c r="L52" i="1"/>
  <c r="H52" i="1" s="1"/>
  <c r="AG51" i="1"/>
  <c r="AJ51" i="1" s="1"/>
  <c r="AK51" i="1" s="1"/>
  <c r="AK49" i="1" s="1"/>
  <c r="AB51" i="1"/>
  <c r="Z51" i="1"/>
  <c r="U51" i="1"/>
  <c r="R51" i="1"/>
  <c r="S51" i="1" s="1"/>
  <c r="O51" i="1"/>
  <c r="L51" i="1"/>
  <c r="N51" i="1" s="1"/>
  <c r="C51" i="1"/>
  <c r="B51" i="1"/>
  <c r="AA41" i="1"/>
  <c r="Z41" i="1"/>
  <c r="X41" i="1"/>
  <c r="V41" i="1"/>
  <c r="U41" i="1"/>
  <c r="S41" i="1"/>
  <c r="Q41" i="1"/>
  <c r="O41" i="1"/>
  <c r="AG41" i="1" s="1"/>
  <c r="N41" i="1"/>
  <c r="AA40" i="1"/>
  <c r="Z40" i="1"/>
  <c r="X40" i="1"/>
  <c r="V40" i="1"/>
  <c r="U40" i="1"/>
  <c r="S40" i="1"/>
  <c r="Q40" i="1"/>
  <c r="O40" i="1"/>
  <c r="AG40" i="1" s="1"/>
  <c r="N40" i="1"/>
  <c r="AA39" i="1"/>
  <c r="Z39" i="1"/>
  <c r="X39" i="1"/>
  <c r="V39" i="1"/>
  <c r="U39" i="1"/>
  <c r="S39" i="1"/>
  <c r="Q39" i="1"/>
  <c r="O39" i="1"/>
  <c r="AG39" i="1" s="1"/>
  <c r="AH39" i="1" s="1"/>
  <c r="AI39" i="1" s="1"/>
  <c r="N39" i="1"/>
  <c r="AA38" i="1"/>
  <c r="Z38" i="1"/>
  <c r="X38" i="1"/>
  <c r="V38" i="1"/>
  <c r="U38" i="1"/>
  <c r="S38" i="1"/>
  <c r="Q38" i="1"/>
  <c r="O38" i="1"/>
  <c r="AG38" i="1" s="1"/>
  <c r="AH38" i="1" s="1"/>
  <c r="AI38" i="1" s="1"/>
  <c r="N38" i="1"/>
  <c r="AA37" i="1"/>
  <c r="Z37" i="1"/>
  <c r="X37" i="1"/>
  <c r="V37" i="1"/>
  <c r="U37" i="1"/>
  <c r="S37" i="1"/>
  <c r="Q37" i="1"/>
  <c r="O37" i="1"/>
  <c r="AG37" i="1" s="1"/>
  <c r="AH37" i="1" s="1"/>
  <c r="AI37" i="1" s="1"/>
  <c r="N37" i="1"/>
  <c r="AJ36" i="1"/>
  <c r="AK36" i="1" s="1"/>
  <c r="AI36" i="1"/>
  <c r="AH36" i="1"/>
  <c r="AG36" i="1"/>
  <c r="AA36" i="1"/>
  <c r="Z36" i="1"/>
  <c r="X36" i="1"/>
  <c r="V36" i="1"/>
  <c r="U36" i="1"/>
  <c r="S36" i="1"/>
  <c r="Q36" i="1"/>
  <c r="O36" i="1"/>
  <c r="AB36" i="1" s="1"/>
  <c r="N36" i="1"/>
  <c r="AA35" i="1"/>
  <c r="Z35" i="1"/>
  <c r="X35" i="1"/>
  <c r="V35" i="1"/>
  <c r="U35" i="1"/>
  <c r="S35" i="1"/>
  <c r="Q35" i="1"/>
  <c r="O35" i="1"/>
  <c r="AG35" i="1" s="1"/>
  <c r="N35" i="1"/>
  <c r="AI34" i="1"/>
  <c r="AH34" i="1"/>
  <c r="AG34" i="1"/>
  <c r="AJ34" i="1" s="1"/>
  <c r="AK34" i="1" s="1"/>
  <c r="AA34" i="1"/>
  <c r="Z34" i="1"/>
  <c r="X34" i="1"/>
  <c r="V34" i="1"/>
  <c r="U34" i="1"/>
  <c r="S34" i="1"/>
  <c r="Q34" i="1"/>
  <c r="O34" i="1"/>
  <c r="AB34" i="1" s="1"/>
  <c r="N34" i="1"/>
  <c r="AA33" i="1"/>
  <c r="Z33" i="1"/>
  <c r="X33" i="1"/>
  <c r="V33" i="1"/>
  <c r="U33" i="1"/>
  <c r="S33" i="1"/>
  <c r="Q33" i="1"/>
  <c r="O33" i="1"/>
  <c r="AG33" i="1" s="1"/>
  <c r="N33" i="1"/>
  <c r="AK32" i="1"/>
  <c r="AJ32" i="1"/>
  <c r="AH32" i="1"/>
  <c r="AI32" i="1" s="1"/>
  <c r="AA32" i="1"/>
  <c r="Z32" i="1"/>
  <c r="X32" i="1"/>
  <c r="V32" i="1"/>
  <c r="U32" i="1"/>
  <c r="S32" i="1"/>
  <c r="Q32" i="1"/>
  <c r="O32" i="1"/>
  <c r="AB32" i="1" s="1"/>
  <c r="N32" i="1"/>
  <c r="E32" i="1"/>
  <c r="Y51" i="1" s="1"/>
  <c r="AA51" i="1" s="1"/>
  <c r="AJ33" i="1" l="1"/>
  <c r="AH33" i="1"/>
  <c r="AJ71" i="1"/>
  <c r="AK71" i="1" s="1"/>
  <c r="AH71" i="1"/>
  <c r="AI71" i="1" s="1"/>
  <c r="AJ72" i="1"/>
  <c r="AK72" i="1" s="1"/>
  <c r="AH72" i="1"/>
  <c r="AI72" i="1" s="1"/>
  <c r="AJ35" i="1"/>
  <c r="AK35" i="1" s="1"/>
  <c r="AH35" i="1"/>
  <c r="AI35" i="1" s="1"/>
  <c r="AJ40" i="1"/>
  <c r="AK40" i="1" s="1"/>
  <c r="AH40" i="1"/>
  <c r="AI40" i="1" s="1"/>
  <c r="AJ75" i="1"/>
  <c r="AK75" i="1" s="1"/>
  <c r="AH75" i="1"/>
  <c r="AI75" i="1" s="1"/>
  <c r="AJ76" i="1"/>
  <c r="AK76" i="1" s="1"/>
  <c r="AH76" i="1"/>
  <c r="AI76" i="1" s="1"/>
  <c r="AJ41" i="1"/>
  <c r="AK41" i="1" s="1"/>
  <c r="AH41" i="1"/>
  <c r="AI41" i="1" s="1"/>
  <c r="AB33" i="1"/>
  <c r="AB39" i="1"/>
  <c r="AB41" i="1"/>
  <c r="AJ37" i="1"/>
  <c r="AK37" i="1" s="1"/>
  <c r="AJ39" i="1"/>
  <c r="AK39" i="1" s="1"/>
  <c r="AG68" i="1"/>
  <c r="T15" i="1" s="1"/>
  <c r="AK70" i="1"/>
  <c r="AG73" i="1"/>
  <c r="AG79" i="1"/>
  <c r="AB79" i="1"/>
  <c r="H51" i="1"/>
  <c r="H49" i="1" s="1"/>
  <c r="W16" i="1" s="1"/>
  <c r="AB71" i="1"/>
  <c r="AB75" i="1"/>
  <c r="AH77" i="1"/>
  <c r="AI77" i="1" s="1"/>
  <c r="AG32" i="1"/>
  <c r="AG30" i="1" s="1"/>
  <c r="T14" i="1" s="1"/>
  <c r="AB35" i="1"/>
  <c r="AB40" i="1"/>
  <c r="AG49" i="1"/>
  <c r="T17" i="1" s="1"/>
  <c r="AH51" i="1"/>
  <c r="AH53" i="1"/>
  <c r="AI53" i="1" s="1"/>
  <c r="AH55" i="1"/>
  <c r="AI55" i="1" s="1"/>
  <c r="AH57" i="1"/>
  <c r="AI57" i="1" s="1"/>
  <c r="AH59" i="1"/>
  <c r="AI59" i="1" s="1"/>
  <c r="AJ38" i="1"/>
  <c r="AK38" i="1" s="1"/>
  <c r="AJ49" i="1"/>
  <c r="AH78" i="1"/>
  <c r="AI78" i="1" s="1"/>
  <c r="AJ78" i="1"/>
  <c r="AK78" i="1" s="1"/>
  <c r="AB38" i="1"/>
  <c r="AB37" i="1"/>
  <c r="AI68" i="1" l="1"/>
  <c r="AI51" i="1"/>
  <c r="AI49" i="1" s="1"/>
  <c r="W17" i="1" s="1"/>
  <c r="AH49" i="1"/>
  <c r="AJ79" i="1"/>
  <c r="AK79" i="1" s="1"/>
  <c r="AH79" i="1"/>
  <c r="AI79" i="1" s="1"/>
  <c r="T18" i="1"/>
  <c r="AJ73" i="1"/>
  <c r="AK73" i="1" s="1"/>
  <c r="AK68" i="1" s="1"/>
  <c r="AH73" i="1"/>
  <c r="AI73" i="1" s="1"/>
  <c r="AH30" i="1"/>
  <c r="AI33" i="1"/>
  <c r="AI30" i="1" s="1"/>
  <c r="AK33" i="1"/>
  <c r="AK30" i="1" s="1"/>
  <c r="AJ30" i="1"/>
  <c r="AJ68" i="1" l="1"/>
  <c r="W14" i="1"/>
  <c r="W18" i="1" s="1"/>
  <c r="AH68" i="1"/>
  <c r="W15" i="1"/>
</calcChain>
</file>

<file path=xl/sharedStrings.xml><?xml version="1.0" encoding="utf-8"?>
<sst xmlns="http://schemas.openxmlformats.org/spreadsheetml/2006/main" count="267" uniqueCount="120">
  <si>
    <t>Erstens</t>
  </si>
  <si>
    <t>Zweitens</t>
  </si>
  <si>
    <t>Drittens</t>
  </si>
  <si>
    <t>Viertens</t>
  </si>
  <si>
    <t>Fünftens</t>
  </si>
  <si>
    <t>W   h   e   e   l   s   t   r   a   t   e   g   i   e</t>
  </si>
  <si>
    <t>Regeln:</t>
  </si>
  <si>
    <t xml:space="preserve">Auswahl von Qualitätsaktien (oft Dividenzahler mit großem Burggraben), Kurs max. 100$ </t>
  </si>
  <si>
    <t>Verkauf der PUT-Option, Prämie sollte in Höhe einer Quartalsdividende sein</t>
  </si>
  <si>
    <t>Verkauf der PUT-Option bei Delta -0,10 bis max. -0,30 (entspr. 70 - 90 % Gewinnwahrscheinlichkeit)</t>
  </si>
  <si>
    <t>In der Regel wird nicht gerollt, evtl. Rollen bei Entwicklung von 150 % (Prämie sollte Verlust ausgleichen)</t>
  </si>
  <si>
    <t>Verkauf CALL-Option sollte sich am Strike der PUT-Option orientieren</t>
  </si>
  <si>
    <t>Aktie</t>
  </si>
  <si>
    <t>Verkauf</t>
  </si>
  <si>
    <t>Prämie</t>
  </si>
  <si>
    <t>Aktie wird</t>
  </si>
  <si>
    <t>auswählen</t>
  </si>
  <si>
    <t>PUT-Option</t>
  </si>
  <si>
    <t>kassieren</t>
  </si>
  <si>
    <t>ausgebucht</t>
  </si>
  <si>
    <t>Wird die Aktie wieder ausgebucht, beginnt der Zyklus von vorn.</t>
  </si>
  <si>
    <t xml:space="preserve">    oder</t>
  </si>
  <si>
    <t xml:space="preserve">  oder</t>
  </si>
  <si>
    <t>Gewinnstatistik</t>
  </si>
  <si>
    <t>nicht realisiert</t>
  </si>
  <si>
    <t>realisiert</t>
  </si>
  <si>
    <t>Prämie aus Short-PUT</t>
  </si>
  <si>
    <t>Prämie aus Short-CALL</t>
  </si>
  <si>
    <t>Dividenden (erhalten)</t>
  </si>
  <si>
    <t>Kursgewinn aus Aktien</t>
  </si>
  <si>
    <t>eingebucht</t>
  </si>
  <si>
    <t>CALL-Option</t>
  </si>
  <si>
    <t>Gesamtgewinn</t>
  </si>
  <si>
    <t>Gebühr für Optionen</t>
  </si>
  <si>
    <t>© Manfred Hennig - 2021</t>
  </si>
  <si>
    <t>Gebühr für Aktien</t>
  </si>
  <si>
    <t>Aktie auswählen</t>
  </si>
  <si>
    <t>Verkauf  der PUT-Option</t>
  </si>
  <si>
    <t>Lfd.</t>
  </si>
  <si>
    <t>Name</t>
  </si>
  <si>
    <t>Kürzel</t>
  </si>
  <si>
    <t>Kurs</t>
  </si>
  <si>
    <t>Dividende</t>
  </si>
  <si>
    <t>Nr.</t>
  </si>
  <si>
    <t>aktuell</t>
  </si>
  <si>
    <t>pro Quartal</t>
  </si>
  <si>
    <t>Ex-Datum</t>
  </si>
  <si>
    <t>Datum</t>
  </si>
  <si>
    <t>Strike</t>
  </si>
  <si>
    <t>Delta</t>
  </si>
  <si>
    <t>Stück</t>
  </si>
  <si>
    <t>Gebühren</t>
  </si>
  <si>
    <t>Kosten-</t>
  </si>
  <si>
    <t>Margin</t>
  </si>
  <si>
    <t>Reserviert</t>
  </si>
  <si>
    <t>Laufzeit</t>
  </si>
  <si>
    <t>Tage</t>
  </si>
  <si>
    <t>Earnings</t>
  </si>
  <si>
    <t>Adjustierung</t>
  </si>
  <si>
    <t>Geld-</t>
  </si>
  <si>
    <t>Ent-</t>
  </si>
  <si>
    <t>Kurs-</t>
  </si>
  <si>
    <t>un-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</si>
  <si>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ückkauf</t>
    </r>
  </si>
  <si>
    <t>Gebühr</t>
  </si>
  <si>
    <t>Real.</t>
  </si>
  <si>
    <t>Gewinntrade</t>
  </si>
  <si>
    <t>Verlusttrade</t>
  </si>
  <si>
    <t>SP-</t>
  </si>
  <si>
    <t>Ver-</t>
  </si>
  <si>
    <t>basis</t>
  </si>
  <si>
    <t>für</t>
  </si>
  <si>
    <t>Rück-</t>
  </si>
  <si>
    <t>ggf.</t>
  </si>
  <si>
    <t>kurs</t>
  </si>
  <si>
    <t>wick-</t>
  </si>
  <si>
    <t>wert</t>
  </si>
  <si>
    <t>real.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</si>
  <si>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erfall</t>
    </r>
  </si>
  <si>
    <t>Saldo</t>
  </si>
  <si>
    <t>Anzahl</t>
  </si>
  <si>
    <t>Summe</t>
  </si>
  <si>
    <t>kauf</t>
  </si>
  <si>
    <t>inkl.</t>
  </si>
  <si>
    <t>Ein-</t>
  </si>
  <si>
    <t>Rollen</t>
  </si>
  <si>
    <t>lung</t>
  </si>
  <si>
    <t>Gewinn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</si>
  <si>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inbuchung</t>
    </r>
  </si>
  <si>
    <t>anpassen</t>
  </si>
  <si>
    <t>( - )</t>
  </si>
  <si>
    <t>Geb.</t>
  </si>
  <si>
    <t>buchung</t>
  </si>
  <si>
    <t>gesetzt</t>
  </si>
  <si>
    <t>R/V/E</t>
  </si>
  <si>
    <t>bei</t>
  </si>
  <si>
    <t>Tabelle1</t>
  </si>
  <si>
    <t>1.</t>
  </si>
  <si>
    <t>Coca-Cola</t>
  </si>
  <si>
    <t>KO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</si>
  <si>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</si>
  <si>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</si>
  <si>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</si>
  <si>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</si>
  <si>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</si>
  <si>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</si>
  <si>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</si>
  <si>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</si>
  <si>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</si>
  <si>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Aktie wird eingebucht / ausgebucht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</si>
  <si>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us-</t>
    </r>
  </si>
  <si>
    <t>erhalten</t>
  </si>
  <si>
    <t>Kauf</t>
  </si>
  <si>
    <t>heute</t>
  </si>
  <si>
    <t>pro Aktie</t>
  </si>
  <si>
    <t>gesamt</t>
  </si>
  <si>
    <t>( + )</t>
  </si>
  <si>
    <t>A</t>
  </si>
  <si>
    <t>Verkauf CALL-Option</t>
  </si>
  <si>
    <t>R/V/A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</si>
</sst>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1004]#,##0.00"/>
    <numFmt numFmtId="165" formatCode="[$$-2809]#,##0.00"/>
    <numFmt numFmtId="166" formatCode="[$$-C09]#,##0.00"/>
    <numFmt numFmtId="167" formatCode="[$$-3C09]#,##0.00"/>
    <numFmt numFmtId="168" formatCode="[$$-45C]#,##0.00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" xfId="2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167" fontId="0" fillId="0" borderId="15" xfId="0" applyNumberFormat="1" applyBorder="1" applyAlignment="1">
      <alignment horizontal="center"/>
    </xf>
    <xf numFmtId="167" fontId="0" fillId="2" borderId="15" xfId="0" applyNumberFormat="1" applyFill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2" borderId="16" xfId="0" applyFill="1" applyBorder="1"/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8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9" fontId="0" fillId="2" borderId="15" xfId="1" applyNumberFormat="1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0" borderId="16" xfId="0" applyBorder="1"/>
    <xf numFmtId="167" fontId="0" fillId="0" borderId="16" xfId="0" applyNumberFormat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8" fontId="0" fillId="2" borderId="16" xfId="0" applyNumberForma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9" fontId="0" fillId="2" borderId="16" xfId="1" applyNumberFormat="1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0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9" fontId="0" fillId="2" borderId="0" xfId="0" applyNumberFormat="1" applyFill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69" fontId="0" fillId="0" borderId="0" xfId="1" applyNumberFormat="1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/>
    <xf numFmtId="0" fontId="2" fillId="0" borderId="16" xfId="0" applyFont="1" applyBorder="1" applyAlignment="1">
      <alignment horizontal="left"/>
    </xf>
  </cellXfs>
  <cellStyles count="3">
    <cellStyle name="Link" xfId="2" builtinId="8"/>
    <cellStyle name="Prozent" xfId="1" builtinId="5"/>
    <cellStyle name="Standard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13</xdr:row>
      <xdr:rowOff>38100</xdr:rowOff>
    </xdr:from>
    <xdr:to>
      <xdr:col>6</xdr:col>
      <xdr:colOff>474345</xdr:colOff>
      <xdr:row>15</xdr:row>
      <xdr:rowOff>59055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D0E55265-EF9A-43FE-A2E8-6B78A2A9CC14}"/>
            </a:ext>
          </a:extLst>
        </xdr:cNvPr>
        <xdr:cNvSpPr/>
      </xdr:nvSpPr>
      <xdr:spPr>
        <a:xfrm>
          <a:off x="3495675" y="2390775"/>
          <a:ext cx="411480" cy="379095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167640</xdr:colOff>
      <xdr:row>6</xdr:row>
      <xdr:rowOff>97155</xdr:rowOff>
    </xdr:from>
    <xdr:to>
      <xdr:col>1</xdr:col>
      <xdr:colOff>567690</xdr:colOff>
      <xdr:row>8</xdr:row>
      <xdr:rowOff>129540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155B1095-D289-495D-A477-E95E17B4B04E}"/>
            </a:ext>
          </a:extLst>
        </xdr:cNvPr>
        <xdr:cNvSpPr/>
      </xdr:nvSpPr>
      <xdr:spPr>
        <a:xfrm>
          <a:off x="685800" y="1179195"/>
          <a:ext cx="396240" cy="401955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426720</xdr:colOff>
      <xdr:row>6</xdr:row>
      <xdr:rowOff>100965</xdr:rowOff>
    </xdr:from>
    <xdr:to>
      <xdr:col>3</xdr:col>
      <xdr:colOff>379095</xdr:colOff>
      <xdr:row>8</xdr:row>
      <xdr:rowOff>135255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5F8D6D2-8AA4-4139-8BB9-908379B6EE63}"/>
            </a:ext>
          </a:extLst>
        </xdr:cNvPr>
        <xdr:cNvSpPr/>
      </xdr:nvSpPr>
      <xdr:spPr>
        <a:xfrm>
          <a:off x="1733550" y="1183005"/>
          <a:ext cx="388620" cy="39624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30480</xdr:colOff>
      <xdr:row>13</xdr:row>
      <xdr:rowOff>20955</xdr:rowOff>
    </xdr:from>
    <xdr:to>
      <xdr:col>12</xdr:col>
      <xdr:colOff>47625</xdr:colOff>
      <xdr:row>15</xdr:row>
      <xdr:rowOff>59055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AA5EB6-5163-4243-AF54-19FADDD00885}"/>
            </a:ext>
          </a:extLst>
        </xdr:cNvPr>
        <xdr:cNvSpPr/>
      </xdr:nvSpPr>
      <xdr:spPr>
        <a:xfrm>
          <a:off x="6429375" y="2369820"/>
          <a:ext cx="401955" cy="4000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114300</xdr:colOff>
      <xdr:row>13</xdr:row>
      <xdr:rowOff>1905</xdr:rowOff>
    </xdr:from>
    <xdr:to>
      <xdr:col>8</xdr:col>
      <xdr:colOff>529590</xdr:colOff>
      <xdr:row>15</xdr:row>
      <xdr:rowOff>38100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3FC83A51-38E5-4A0B-B3E4-115B0E21239B}"/>
            </a:ext>
          </a:extLst>
        </xdr:cNvPr>
        <xdr:cNvSpPr/>
      </xdr:nvSpPr>
      <xdr:spPr>
        <a:xfrm>
          <a:off x="5029200" y="2354580"/>
          <a:ext cx="415290" cy="398145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26670</xdr:colOff>
      <xdr:row>6</xdr:row>
      <xdr:rowOff>34290</xdr:rowOff>
    </xdr:from>
    <xdr:to>
      <xdr:col>12</xdr:col>
      <xdr:colOff>47625</xdr:colOff>
      <xdr:row>8</xdr:row>
      <xdr:rowOff>68580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833B46A5-3BD7-41F9-9287-F16569AAD420}"/>
            </a:ext>
          </a:extLst>
        </xdr:cNvPr>
        <xdr:cNvSpPr/>
      </xdr:nvSpPr>
      <xdr:spPr>
        <a:xfrm>
          <a:off x="6425565" y="1120140"/>
          <a:ext cx="405765" cy="394335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373380</xdr:colOff>
      <xdr:row>4</xdr:row>
      <xdr:rowOff>163830</xdr:rowOff>
    </xdr:from>
    <xdr:to>
      <xdr:col>5</xdr:col>
      <xdr:colOff>581025</xdr:colOff>
      <xdr:row>6</xdr:row>
      <xdr:rowOff>125730</xdr:rowOff>
    </xdr:to>
    <xdr:sp macro="" textlink="">
      <xdr:nvSpPr>
        <xdr:cNvPr id="8" name="Pfeil: nach unten gekrümmt 7">
          <a:extLst>
            <a:ext uri="{FF2B5EF4-FFF2-40B4-BE49-F238E27FC236}">
              <a16:creationId xmlns:a16="http://schemas.microsoft.com/office/drawing/2014/main" id="{AA8D2F09-AA82-4CBA-842A-F1710510ED62}"/>
            </a:ext>
          </a:extLst>
        </xdr:cNvPr>
        <xdr:cNvSpPr/>
      </xdr:nvSpPr>
      <xdr:spPr>
        <a:xfrm>
          <a:off x="2590800" y="891540"/>
          <a:ext cx="687705" cy="323850"/>
        </a:xfrm>
        <a:prstGeom prst="curved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83820</xdr:colOff>
      <xdr:row>6</xdr:row>
      <xdr:rowOff>72390</xdr:rowOff>
    </xdr:from>
    <xdr:to>
      <xdr:col>6</xdr:col>
      <xdr:colOff>510540</xdr:colOff>
      <xdr:row>8</xdr:row>
      <xdr:rowOff>106680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CA2B61C2-9712-4C93-9505-33F66F99A0EA}"/>
            </a:ext>
          </a:extLst>
        </xdr:cNvPr>
        <xdr:cNvSpPr/>
      </xdr:nvSpPr>
      <xdr:spPr>
        <a:xfrm>
          <a:off x="3514725" y="1158240"/>
          <a:ext cx="428625" cy="394335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331470</xdr:colOff>
      <xdr:row>3</xdr:row>
      <xdr:rowOff>19050</xdr:rowOff>
    </xdr:from>
    <xdr:to>
      <xdr:col>11</xdr:col>
      <xdr:colOff>276225</xdr:colOff>
      <xdr:row>3</xdr:row>
      <xdr:rowOff>19051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6EAF38DF-8BEC-4521-A5CC-4D94D13B7908}"/>
            </a:ext>
          </a:extLst>
        </xdr:cNvPr>
        <xdr:cNvCxnSpPr/>
      </xdr:nvCxnSpPr>
      <xdr:spPr>
        <a:xfrm>
          <a:off x="843915" y="558165"/>
          <a:ext cx="5835015" cy="1"/>
        </a:xfrm>
        <a:prstGeom prst="line">
          <a:avLst/>
        </a:prstGeom>
        <a:ln w="76200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245745</xdr:colOff>
      <xdr:row>3</xdr:row>
      <xdr:rowOff>9525</xdr:rowOff>
    </xdr:from>
    <xdr:to>
      <xdr:col>11</xdr:col>
      <xdr:colOff>245745</xdr:colOff>
      <xdr:row>5</xdr:row>
      <xdr:rowOff>1905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B3264C6B-263B-45FE-8A54-42503CB78863}"/>
            </a:ext>
          </a:extLst>
        </xdr:cNvPr>
        <xdr:cNvCxnSpPr/>
      </xdr:nvCxnSpPr>
      <xdr:spPr>
        <a:xfrm>
          <a:off x="6650355" y="554355"/>
          <a:ext cx="0" cy="352425"/>
        </a:xfrm>
        <a:prstGeom prst="line">
          <a:avLst/>
        </a:prstGeom>
        <a:ln w="76200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2</xdr:row>
      <xdr:rowOff>173355</xdr:rowOff>
    </xdr:from>
    <xdr:to>
      <xdr:col>1</xdr:col>
      <xdr:colOff>466725</xdr:colOff>
      <xdr:row>4</xdr:row>
      <xdr:rowOff>87630</xdr:rowOff>
    </xdr:to>
    <xdr:sp macro="" textlink="">
      <xdr:nvSpPr>
        <xdr:cNvPr id="12" name="Pfeil: nach oben 11">
          <a:extLst>
            <a:ext uri="{FF2B5EF4-FFF2-40B4-BE49-F238E27FC236}">
              <a16:creationId xmlns:a16="http://schemas.microsoft.com/office/drawing/2014/main" id="{70C6F52A-8398-4BA4-A262-A1F745B09A30}"/>
            </a:ext>
          </a:extLst>
        </xdr:cNvPr>
        <xdr:cNvSpPr/>
      </xdr:nvSpPr>
      <xdr:spPr>
        <a:xfrm rot="10800000">
          <a:off x="792480" y="531495"/>
          <a:ext cx="190500" cy="283845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24765</xdr:colOff>
      <xdr:row>11</xdr:row>
      <xdr:rowOff>5715</xdr:rowOff>
    </xdr:from>
    <xdr:to>
      <xdr:col>10</xdr:col>
      <xdr:colOff>323850</xdr:colOff>
      <xdr:row>12</xdr:row>
      <xdr:rowOff>148590</xdr:rowOff>
    </xdr:to>
    <xdr:sp macro="" textlink="">
      <xdr:nvSpPr>
        <xdr:cNvPr id="13" name="Pfeil: nach unten gekrümmt 12">
          <a:extLst>
            <a:ext uri="{FF2B5EF4-FFF2-40B4-BE49-F238E27FC236}">
              <a16:creationId xmlns:a16="http://schemas.microsoft.com/office/drawing/2014/main" id="{AD66D8D2-804F-43E1-9257-02B07A6A2F72}"/>
            </a:ext>
          </a:extLst>
        </xdr:cNvPr>
        <xdr:cNvSpPr/>
      </xdr:nvSpPr>
      <xdr:spPr>
        <a:xfrm>
          <a:off x="5631180" y="1998345"/>
          <a:ext cx="708660" cy="321945"/>
        </a:xfrm>
        <a:prstGeom prst="curved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264494</xdr:colOff>
      <xdr:row>9</xdr:row>
      <xdr:rowOff>139868</xdr:rowOff>
    </xdr:from>
    <xdr:to>
      <xdr:col>5</xdr:col>
      <xdr:colOff>619124</xdr:colOff>
      <xdr:row>11</xdr:row>
      <xdr:rowOff>179069</xdr:rowOff>
    </xdr:to>
    <xdr:sp macro="" textlink="">
      <xdr:nvSpPr>
        <xdr:cNvPr id="14" name="Pfeil: nach oben gekrümmt 13">
          <a:extLst>
            <a:ext uri="{FF2B5EF4-FFF2-40B4-BE49-F238E27FC236}">
              <a16:creationId xmlns:a16="http://schemas.microsoft.com/office/drawing/2014/main" id="{2F56EB28-B605-486D-824E-679ECC87071A}"/>
            </a:ext>
          </a:extLst>
        </xdr:cNvPr>
        <xdr:cNvSpPr/>
      </xdr:nvSpPr>
      <xdr:spPr>
        <a:xfrm rot="10800000" flipV="1">
          <a:off x="2483819" y="1764833"/>
          <a:ext cx="832785" cy="401151"/>
        </a:xfrm>
        <a:prstGeom prst="curvedUpArrow">
          <a:avLst>
            <a:gd name="adj1" fmla="val 25000"/>
            <a:gd name="adj2" fmla="val 99412"/>
            <a:gd name="adj3" fmla="val 25000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580725</xdr:colOff>
      <xdr:row>15</xdr:row>
      <xdr:rowOff>804</xdr:rowOff>
    </xdr:from>
    <xdr:to>
      <xdr:col>10</xdr:col>
      <xdr:colOff>323841</xdr:colOff>
      <xdr:row>17</xdr:row>
      <xdr:rowOff>17496</xdr:rowOff>
    </xdr:to>
    <xdr:sp macro="" textlink="">
      <xdr:nvSpPr>
        <xdr:cNvPr id="15" name="Pfeil: nach oben gekrümmt 14">
          <a:extLst>
            <a:ext uri="{FF2B5EF4-FFF2-40B4-BE49-F238E27FC236}">
              <a16:creationId xmlns:a16="http://schemas.microsoft.com/office/drawing/2014/main" id="{63711CAA-C751-4426-A96E-9C284007DA20}"/>
            </a:ext>
          </a:extLst>
        </xdr:cNvPr>
        <xdr:cNvSpPr/>
      </xdr:nvSpPr>
      <xdr:spPr>
        <a:xfrm rot="10800000" flipV="1">
          <a:off x="5497530" y="2715429"/>
          <a:ext cx="849921" cy="382452"/>
        </a:xfrm>
        <a:prstGeom prst="curvedUpArrow">
          <a:avLst>
            <a:gd name="adj1" fmla="val 25000"/>
            <a:gd name="adj2" fmla="val 99412"/>
            <a:gd name="adj3" fmla="val 25000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742950</xdr:colOff>
      <xdr:row>6</xdr:row>
      <xdr:rowOff>167640</xdr:rowOff>
    </xdr:from>
    <xdr:to>
      <xdr:col>2</xdr:col>
      <xdr:colOff>312420</xdr:colOff>
      <xdr:row>7</xdr:row>
      <xdr:rowOff>167640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6BBF07AD-65EB-41A8-9EC2-68E3FD2F2CF4}"/>
            </a:ext>
          </a:extLst>
        </xdr:cNvPr>
        <xdr:cNvSpPr/>
      </xdr:nvSpPr>
      <xdr:spPr>
        <a:xfrm>
          <a:off x="1253490" y="1257300"/>
          <a:ext cx="365760" cy="180975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148590</xdr:colOff>
      <xdr:row>13</xdr:row>
      <xdr:rowOff>133350</xdr:rowOff>
    </xdr:from>
    <xdr:to>
      <xdr:col>7</xdr:col>
      <xdr:colOff>521970</xdr:colOff>
      <xdr:row>14</xdr:row>
      <xdr:rowOff>133350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67DE68DC-78D3-46D6-96EE-639AC8F92555}"/>
            </a:ext>
          </a:extLst>
        </xdr:cNvPr>
        <xdr:cNvSpPr/>
      </xdr:nvSpPr>
      <xdr:spPr>
        <a:xfrm>
          <a:off x="4272915" y="2482215"/>
          <a:ext cx="371475" cy="180975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siko-und%20Moneymanagement-2021-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führung"/>
      <sheetName val="Gehe zu Aktie"/>
      <sheetName val="Wertpapierliste anlegen"/>
      <sheetName val="Trade1"/>
      <sheetName val="Trade 2"/>
      <sheetName val="Heding-Theorie"/>
      <sheetName val="Kto.-16"/>
      <sheetName val="Heding-Praxis"/>
      <sheetName val="Daten"/>
      <sheetName val="Kurse"/>
      <sheetName val="Lerncenter"/>
      <sheetName val="Bitcoin"/>
      <sheetName val="AktienETF"/>
      <sheetName val="Classic-Turbo"/>
      <sheetName val="Optionen"/>
      <sheetName val="Unlimited Turbo"/>
      <sheetName val="CFD"/>
      <sheetName val="Helpcenter"/>
      <sheetName val="Trade"/>
      <sheetName val="Help Watchlist"/>
      <sheetName val="Help Trade"/>
      <sheetName val="Help Kurse"/>
      <sheetName val="Help Journal"/>
      <sheetName val="Hilfe"/>
      <sheetName val="Handelsübersicht"/>
      <sheetName val="Tradingjournal"/>
      <sheetName val="Wertpapiere"/>
      <sheetName val="Übersicht Inhalt"/>
      <sheetName val="Gesamt-total"/>
      <sheetName val="Gesamt-total-Grafik"/>
      <sheetName val="Dividendenkalender"/>
      <sheetName val="Erfassung-Aktien"/>
      <sheetName val="Erfassung-Aktiensparpläne"/>
      <sheetName val="Erfassung-ETF-Sparpläne"/>
      <sheetName val="Erfassung-Dividenden"/>
      <sheetName val="Erfassung-Optionsprämien"/>
      <sheetName val="Erfassung-Trading"/>
      <sheetName val="Trading"/>
      <sheetName val="Trading-Aktien"/>
      <sheetName val="CCL"/>
      <sheetName val="ETF-Sparpläne"/>
      <sheetName val="Aktien-Gesamt"/>
      <sheetName val="AMZN"/>
      <sheetName val="AAPL"/>
      <sheetName val="INTC"/>
      <sheetName val="BRK.B"/>
      <sheetName val="BNTX"/>
      <sheetName val="CSCO"/>
      <sheetName val="CVAC"/>
      <sheetName val="FIE"/>
      <sheetName val="HYQ"/>
      <sheetName val="PAH3"/>
      <sheetName val="VAR1"/>
      <sheetName val="VW"/>
      <sheetName val="MCD"/>
      <sheetName val="MSFT"/>
      <sheetName val="NFLX"/>
      <sheetName val="NVO"/>
      <sheetName val="KMI"/>
      <sheetName val="OHI"/>
      <sheetName val="PSM"/>
      <sheetName val="QCOM"/>
      <sheetName val="ARL"/>
      <sheetName val="O"/>
      <sheetName val="L0CK"/>
      <sheetName val="ESP0"/>
      <sheetName val="WM"/>
      <sheetName val="AMGN"/>
      <sheetName val="BY6"/>
      <sheetName val="2PP"/>
      <sheetName val="SIX2"/>
      <sheetName val="4AB"/>
      <sheetName val="PHM7"/>
      <sheetName val="KA8"/>
      <sheetName val="LPK"/>
      <sheetName val="PFE"/>
      <sheetName val="QIA"/>
      <sheetName val="SNW2"/>
      <sheetName val="VIA"/>
      <sheetName val="KO"/>
      <sheetName val="WIKI"/>
      <sheetName val="ABNB"/>
      <sheetName val="IPO"/>
      <sheetName val="SAP"/>
      <sheetName val="PLTR"/>
      <sheetName val="SQ"/>
      <sheetName val="LVS"/>
      <sheetName val="XLE"/>
      <sheetName val="T"/>
      <sheetName val="CAT"/>
      <sheetName val="TROW"/>
      <sheetName val="Help Aktienblätter"/>
      <sheetName val="Tabelle1"/>
      <sheetName val="Einzelwerte"/>
      <sheetName val="Wheelstrategie"/>
      <sheetName val="Tabel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ING</v>
          </cell>
        </row>
        <row r="8">
          <cell r="B8" t="str">
            <v>comdirect</v>
          </cell>
        </row>
        <row r="9">
          <cell r="B9" t="str">
            <v>Plus500</v>
          </cell>
        </row>
        <row r="10">
          <cell r="B10" t="str">
            <v>Cap-Trader</v>
          </cell>
        </row>
        <row r="11">
          <cell r="B11" t="str">
            <v>Smartbroker</v>
          </cell>
        </row>
        <row r="12">
          <cell r="B12" t="str">
            <v>Traderepublic</v>
          </cell>
        </row>
        <row r="13">
          <cell r="B13" t="str">
            <v>IG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A6" t="str">
            <v>#</v>
          </cell>
        </row>
        <row r="7">
          <cell r="A7" t="str">
            <v>Broker</v>
          </cell>
          <cell r="B7" t="str">
            <v>Instrument</v>
          </cell>
          <cell r="C7" t="str">
            <v>Assetklasse</v>
          </cell>
          <cell r="D7" t="str">
            <v>Wertpapiername</v>
          </cell>
          <cell r="E7" t="str">
            <v>Richtung</v>
          </cell>
          <cell r="F7" t="str">
            <v>bleibt frei</v>
          </cell>
          <cell r="G7" t="str">
            <v>Kürzel/ISIN/WKN</v>
          </cell>
          <cell r="H7" t="str">
            <v>Währung</v>
          </cell>
          <cell r="I7" t="str">
            <v>Datum</v>
          </cell>
          <cell r="J7" t="str">
            <v>Stück</v>
          </cell>
          <cell r="K7" t="str">
            <v>Kaufkurs</v>
          </cell>
          <cell r="L7" t="str">
            <v>Kommision</v>
          </cell>
          <cell r="M7" t="str">
            <v>Datum</v>
          </cell>
          <cell r="N7" t="str">
            <v>Stück</v>
          </cell>
          <cell r="O7" t="str">
            <v>Verkaufskurs</v>
          </cell>
          <cell r="P7" t="str">
            <v>Kommision</v>
          </cell>
          <cell r="Q7" t="str">
            <v>Kapitaleinsatz ohne Kommision</v>
          </cell>
          <cell r="R7" t="str">
            <v>Kapitaleinsatz mit Kommision</v>
          </cell>
          <cell r="S7" t="str">
            <v>Kurs-Kürzel</v>
          </cell>
          <cell r="T7" t="str">
            <v>Kurs-ISIN</v>
          </cell>
          <cell r="U7" t="str">
            <v>Kurs-WKN</v>
          </cell>
          <cell r="V7" t="str">
            <v>Kurs aktuell</v>
          </cell>
          <cell r="W7" t="str">
            <v>Kapital mit Gebühren</v>
          </cell>
          <cell r="X7" t="str">
            <v>Gewinn</v>
          </cell>
          <cell r="Y7" t="str">
            <v>Verlust</v>
          </cell>
          <cell r="Z7" t="str">
            <v>Handelswährung</v>
          </cell>
          <cell r="AA7" t="str">
            <v>Gewinn in €</v>
          </cell>
          <cell r="AB7" t="str">
            <v>Verlust in €</v>
          </cell>
          <cell r="AC7" t="str">
            <v>Saldo in €</v>
          </cell>
        </row>
        <row r="8">
          <cell r="A8" t="str">
            <v>comdirect</v>
          </cell>
        </row>
        <row r="9">
          <cell r="A9" t="str">
            <v>ING</v>
          </cell>
        </row>
        <row r="10">
          <cell r="A10" t="str">
            <v>CAP-Trader</v>
          </cell>
        </row>
        <row r="11">
          <cell r="A11" t="str">
            <v>Plus500</v>
          </cell>
        </row>
        <row r="12">
          <cell r="A12" t="str">
            <v>Traderepublic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52">
          <cell r="C52" t="str">
            <v>57,03</v>
          </cell>
        </row>
      </sheetData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arningswhispers.com/" TargetMode="External"/><Relationship Id="rId2" Type="http://schemas.openxmlformats.org/officeDocument/2006/relationships/hyperlink" Target="https://www.earningswhispers.com/" TargetMode="External"/><Relationship Id="rId1" Type="http://schemas.openxmlformats.org/officeDocument/2006/relationships/hyperlink" Target="https://www.earningswhisper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6237B-A2D3-4412-9331-B06A09EDBFDE}">
  <dimension ref="A1:AQ79"/>
  <sheetViews>
    <sheetView tabSelected="1" workbookViewId="0">
      <selection activeCell="S32" sqref="S32"/>
    </sheetView>
  </sheetViews>
  <sheetFormatPr baseColWidth="10" defaultRowHeight="14.4" x14ac:dyDescent="0.3"/>
  <cols>
    <col min="1" max="1" width="7.5546875" bestFit="1" customWidth="1"/>
    <col min="3" max="3" width="6.33203125" bestFit="1" customWidth="1"/>
    <col min="4" max="5" width="6.88671875" style="45" bestFit="1" customWidth="1"/>
    <col min="6" max="6" width="10.6640625" style="45" bestFit="1" customWidth="1"/>
    <col min="7" max="7" width="10.109375" style="45" bestFit="1" customWidth="1"/>
    <col min="9" max="9" width="10.109375" style="45" bestFit="1" customWidth="1"/>
    <col min="10" max="10" width="6" style="45" bestFit="1" customWidth="1"/>
    <col min="11" max="12" width="5.5546875" style="45" bestFit="1" customWidth="1"/>
    <col min="13" max="13" width="7.44140625" style="45" bestFit="1" customWidth="1"/>
    <col min="14" max="14" width="9.5546875" style="45" bestFit="1" customWidth="1"/>
    <col min="15" max="15" width="10" style="45" bestFit="1" customWidth="1"/>
    <col min="16" max="17" width="10" style="45" customWidth="1"/>
    <col min="18" max="18" width="10.109375" style="45" bestFit="1" customWidth="1"/>
    <col min="19" max="19" width="5" style="45" bestFit="1" customWidth="1"/>
    <col min="20" max="20" width="10.109375" style="45" bestFit="1" customWidth="1"/>
    <col min="21" max="21" width="5" style="45" bestFit="1" customWidth="1"/>
    <col min="22" max="22" width="8.109375" style="45" bestFit="1" customWidth="1"/>
    <col min="23" max="23" width="8.77734375" style="45" bestFit="1" customWidth="1"/>
    <col min="24" max="24" width="6.5546875" style="45" bestFit="1" customWidth="1"/>
    <col min="25" max="25" width="8.109375" style="45" bestFit="1" customWidth="1"/>
    <col min="26" max="26" width="6.88671875" style="45" bestFit="1" customWidth="1"/>
    <col min="27" max="27" width="10" style="45" bestFit="1" customWidth="1"/>
    <col min="28" max="28" width="7.6640625" style="45" bestFit="1" customWidth="1"/>
    <col min="29" max="29" width="10.44140625" style="45" bestFit="1" customWidth="1"/>
    <col min="30" max="30" width="10.109375" style="45" bestFit="1" customWidth="1"/>
    <col min="31" max="31" width="7.44140625" style="45" bestFit="1" customWidth="1"/>
    <col min="32" max="32" width="7.33203125" style="45" bestFit="1" customWidth="1"/>
    <col min="33" max="33" width="9.6640625" style="45" bestFit="1" customWidth="1"/>
    <col min="34" max="34" width="6.77734375" style="45" bestFit="1" customWidth="1"/>
    <col min="35" max="35" width="9" style="45" bestFit="1" customWidth="1"/>
    <col min="36" max="36" width="6.77734375" style="45" bestFit="1" customWidth="1"/>
    <col min="37" max="37" width="9.6640625" style="45" bestFit="1" customWidth="1"/>
  </cols>
  <sheetData>
    <row r="1" spans="1:43" x14ac:dyDescent="0.3">
      <c r="A1" s="1"/>
      <c r="B1" s="1"/>
      <c r="C1" s="1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</row>
    <row r="2" spans="1:43" ht="14.4" customHeight="1" x14ac:dyDescent="0.3">
      <c r="A2" s="1"/>
      <c r="B2" s="4" t="s">
        <v>0</v>
      </c>
      <c r="C2" s="1"/>
      <c r="D2" s="5" t="s">
        <v>1</v>
      </c>
      <c r="E2" s="2"/>
      <c r="F2" s="2"/>
      <c r="G2" s="4" t="s">
        <v>2</v>
      </c>
      <c r="H2" s="1"/>
      <c r="I2" s="4" t="s">
        <v>3</v>
      </c>
      <c r="J2" s="2"/>
      <c r="K2" s="2"/>
      <c r="L2" s="5" t="s">
        <v>4</v>
      </c>
      <c r="M2" s="2"/>
      <c r="N2" s="6" t="s">
        <v>5</v>
      </c>
      <c r="O2" s="2"/>
      <c r="P2" s="5" t="s">
        <v>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</row>
    <row r="3" spans="1:43" x14ac:dyDescent="0.3">
      <c r="A3" s="1"/>
      <c r="B3" s="4"/>
      <c r="C3" s="1"/>
      <c r="D3" s="5"/>
      <c r="E3" s="2"/>
      <c r="F3" s="2"/>
      <c r="G3" s="4"/>
      <c r="H3" s="1"/>
      <c r="I3" s="4"/>
      <c r="J3" s="2"/>
      <c r="K3" s="2"/>
      <c r="L3" s="5"/>
      <c r="M3" s="2"/>
      <c r="N3" s="7"/>
      <c r="O3" s="2"/>
      <c r="P3" s="8" t="s">
        <v>7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</row>
    <row r="4" spans="1:43" x14ac:dyDescent="0.3">
      <c r="A4" s="1"/>
      <c r="B4" s="4"/>
      <c r="C4" s="1"/>
      <c r="D4" s="5"/>
      <c r="E4" s="2"/>
      <c r="F4" s="2"/>
      <c r="G4" s="4"/>
      <c r="H4" s="1"/>
      <c r="I4" s="4"/>
      <c r="J4" s="2"/>
      <c r="K4" s="2"/>
      <c r="L4" s="5"/>
      <c r="M4" s="2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/>
      <c r="AM4" s="3"/>
      <c r="AN4" s="3"/>
      <c r="AO4" s="3"/>
      <c r="AP4" s="3"/>
      <c r="AQ4" s="3"/>
    </row>
    <row r="5" spans="1:43" x14ac:dyDescent="0.3">
      <c r="A5" s="1"/>
      <c r="B5" s="1"/>
      <c r="C5" s="1"/>
      <c r="D5" s="2"/>
      <c r="E5" s="2"/>
      <c r="F5" s="2"/>
      <c r="G5" s="2"/>
      <c r="H5" s="1"/>
      <c r="I5" s="2"/>
      <c r="J5" s="2"/>
      <c r="K5" s="2"/>
      <c r="L5" s="2"/>
      <c r="M5" s="2"/>
      <c r="N5" s="7"/>
      <c r="O5" s="2"/>
      <c r="P5" s="8" t="s">
        <v>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M5" s="3"/>
      <c r="AN5" s="3"/>
      <c r="AO5" s="3"/>
      <c r="AP5" s="3"/>
      <c r="AQ5" s="3"/>
    </row>
    <row r="6" spans="1:43" x14ac:dyDescent="0.3">
      <c r="A6" s="1"/>
      <c r="B6" s="1"/>
      <c r="C6" s="1"/>
      <c r="D6" s="2"/>
      <c r="E6" s="2"/>
      <c r="F6" s="2"/>
      <c r="G6" s="2"/>
      <c r="H6" s="1"/>
      <c r="I6" s="2"/>
      <c r="J6" s="2"/>
      <c r="K6" s="2"/>
      <c r="L6" s="2"/>
      <c r="M6" s="2"/>
      <c r="N6" s="7"/>
      <c r="O6" s="2"/>
      <c r="P6" s="8" t="s">
        <v>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"/>
      <c r="AM6" s="3"/>
      <c r="AN6" s="3"/>
      <c r="AO6" s="3"/>
      <c r="AP6" s="3"/>
      <c r="AQ6" s="3"/>
    </row>
    <row r="7" spans="1:43" x14ac:dyDescent="0.3">
      <c r="A7" s="1"/>
      <c r="B7" s="1"/>
      <c r="C7" s="1"/>
      <c r="D7" s="2"/>
      <c r="E7" s="2"/>
      <c r="F7" s="2"/>
      <c r="G7" s="2"/>
      <c r="H7" s="1"/>
      <c r="I7" s="2"/>
      <c r="J7" s="2"/>
      <c r="K7" s="2"/>
      <c r="L7" s="2"/>
      <c r="M7" s="2"/>
      <c r="N7" s="7"/>
      <c r="O7" s="2"/>
      <c r="P7" s="8" t="s">
        <v>10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3"/>
      <c r="AM7" s="3"/>
      <c r="AN7" s="3"/>
      <c r="AO7" s="3"/>
      <c r="AP7" s="3"/>
      <c r="AQ7" s="3"/>
    </row>
    <row r="8" spans="1:43" x14ac:dyDescent="0.3">
      <c r="A8" s="1"/>
      <c r="B8" s="1"/>
      <c r="C8" s="1"/>
      <c r="D8" s="2"/>
      <c r="E8" s="2"/>
      <c r="F8" s="2"/>
      <c r="G8" s="2"/>
      <c r="H8" s="1"/>
      <c r="I8" s="2"/>
      <c r="J8" s="2"/>
      <c r="K8" s="2"/>
      <c r="L8" s="2"/>
      <c r="M8" s="2"/>
      <c r="N8" s="7"/>
      <c r="O8" s="2"/>
      <c r="P8" s="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"/>
      <c r="AM8" s="3"/>
      <c r="AN8" s="3"/>
      <c r="AO8" s="3"/>
      <c r="AP8" s="3"/>
      <c r="AQ8" s="3"/>
    </row>
    <row r="9" spans="1:43" x14ac:dyDescent="0.3">
      <c r="A9" s="1"/>
      <c r="B9" s="1"/>
      <c r="C9" s="1"/>
      <c r="D9" s="2"/>
      <c r="E9" s="2"/>
      <c r="F9" s="2"/>
      <c r="G9" s="2"/>
      <c r="H9" s="1"/>
      <c r="I9" s="2"/>
      <c r="J9" s="2"/>
      <c r="K9" s="2"/>
      <c r="L9" s="2"/>
      <c r="M9" s="2"/>
      <c r="N9" s="7"/>
      <c r="O9" s="2"/>
      <c r="P9" s="8" t="s">
        <v>11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</row>
    <row r="10" spans="1:43" x14ac:dyDescent="0.3">
      <c r="A10" s="1"/>
      <c r="B10" s="4" t="s">
        <v>12</v>
      </c>
      <c r="C10" s="1"/>
      <c r="D10" s="4" t="s">
        <v>13</v>
      </c>
      <c r="E10" s="2"/>
      <c r="F10" s="2"/>
      <c r="G10" s="5" t="s">
        <v>14</v>
      </c>
      <c r="H10" s="1"/>
      <c r="I10" s="2"/>
      <c r="J10" s="2"/>
      <c r="K10" s="2"/>
      <c r="L10" s="5" t="s">
        <v>15</v>
      </c>
      <c r="M10" s="2"/>
      <c r="N10" s="7"/>
      <c r="O10" s="2"/>
      <c r="P10" s="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"/>
      <c r="AM10" s="3"/>
      <c r="AN10" s="3"/>
      <c r="AO10" s="3"/>
      <c r="AP10" s="3"/>
      <c r="AQ10" s="3"/>
    </row>
    <row r="11" spans="1:43" x14ac:dyDescent="0.3">
      <c r="A11" s="1"/>
      <c r="B11" s="4" t="s">
        <v>16</v>
      </c>
      <c r="C11" s="1"/>
      <c r="D11" s="4" t="s">
        <v>17</v>
      </c>
      <c r="E11" s="2"/>
      <c r="F11" s="2"/>
      <c r="G11" s="5" t="s">
        <v>18</v>
      </c>
      <c r="H11" s="1"/>
      <c r="I11" s="2"/>
      <c r="J11" s="2"/>
      <c r="K11" s="2"/>
      <c r="L11" s="5" t="s">
        <v>19</v>
      </c>
      <c r="M11" s="2"/>
      <c r="N11" s="7"/>
      <c r="O11" s="2"/>
      <c r="P11" s="8" t="s">
        <v>20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"/>
      <c r="AM11" s="3"/>
      <c r="AN11" s="3"/>
      <c r="AO11" s="3"/>
      <c r="AP11" s="3"/>
      <c r="AQ11" s="3"/>
    </row>
    <row r="12" spans="1:43" x14ac:dyDescent="0.3">
      <c r="A12" s="1"/>
      <c r="B12" s="1"/>
      <c r="C12" s="1"/>
      <c r="D12" s="2"/>
      <c r="E12" s="2"/>
      <c r="F12" s="2"/>
      <c r="G12" s="2"/>
      <c r="H12" s="1"/>
      <c r="I12" s="2"/>
      <c r="J12" s="2"/>
      <c r="K12" s="2"/>
      <c r="L12" s="2"/>
      <c r="M12" s="2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</row>
    <row r="13" spans="1:43" x14ac:dyDescent="0.3">
      <c r="A13" s="1"/>
      <c r="B13" s="1"/>
      <c r="C13" s="1"/>
      <c r="D13" s="2"/>
      <c r="E13" s="2"/>
      <c r="F13" s="2"/>
      <c r="G13" s="5" t="s">
        <v>21</v>
      </c>
      <c r="H13" s="1"/>
      <c r="I13" s="2"/>
      <c r="J13" s="2"/>
      <c r="K13" s="2"/>
      <c r="L13" s="5" t="s">
        <v>22</v>
      </c>
      <c r="M13" s="2"/>
      <c r="N13" s="7"/>
      <c r="O13" s="2"/>
      <c r="P13" s="9" t="s">
        <v>23</v>
      </c>
      <c r="Q13" s="10"/>
      <c r="R13" s="10"/>
      <c r="S13" s="10"/>
      <c r="T13" s="10" t="s">
        <v>24</v>
      </c>
      <c r="U13" s="10"/>
      <c r="V13" s="10"/>
      <c r="W13" s="10" t="s">
        <v>25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"/>
      <c r="AM13" s="3"/>
      <c r="AN13" s="3"/>
      <c r="AO13" s="3"/>
      <c r="AP13" s="3"/>
      <c r="AQ13" s="3"/>
    </row>
    <row r="14" spans="1:43" x14ac:dyDescent="0.3">
      <c r="A14" s="1"/>
      <c r="B14" s="1"/>
      <c r="C14" s="1"/>
      <c r="D14" s="2"/>
      <c r="E14" s="2"/>
      <c r="F14" s="2"/>
      <c r="G14" s="2"/>
      <c r="H14" s="1"/>
      <c r="I14" s="2"/>
      <c r="J14" s="2"/>
      <c r="K14" s="2"/>
      <c r="L14" s="2"/>
      <c r="M14" s="2"/>
      <c r="N14" s="7"/>
      <c r="O14" s="2"/>
      <c r="P14" s="8" t="s">
        <v>26</v>
      </c>
      <c r="Q14" s="2"/>
      <c r="R14" s="2"/>
      <c r="S14" s="2"/>
      <c r="T14" s="11">
        <f>AG30</f>
        <v>0</v>
      </c>
      <c r="U14" s="2"/>
      <c r="V14" s="2"/>
      <c r="W14" s="11">
        <f>AI30+AK30</f>
        <v>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"/>
      <c r="AM14" s="3"/>
      <c r="AN14" s="3"/>
      <c r="AO14" s="3"/>
      <c r="AP14" s="3"/>
      <c r="AQ14" s="3"/>
    </row>
    <row r="15" spans="1:43" x14ac:dyDescent="0.3">
      <c r="A15" s="1"/>
      <c r="B15" s="1"/>
      <c r="C15" s="1"/>
      <c r="D15" s="2"/>
      <c r="E15" s="2"/>
      <c r="F15" s="2"/>
      <c r="G15" s="2"/>
      <c r="H15" s="1"/>
      <c r="I15" s="2"/>
      <c r="J15" s="2"/>
      <c r="K15" s="2"/>
      <c r="L15" s="2"/>
      <c r="M15" s="2"/>
      <c r="N15" s="7"/>
      <c r="O15" s="2"/>
      <c r="P15" s="8" t="s">
        <v>27</v>
      </c>
      <c r="Q15" s="2"/>
      <c r="R15" s="2"/>
      <c r="S15" s="2"/>
      <c r="T15" s="11">
        <f>AG68</f>
        <v>0</v>
      </c>
      <c r="U15" s="2"/>
      <c r="V15" s="2"/>
      <c r="W15" s="11">
        <f>AI68+AK68</f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"/>
      <c r="AM15" s="3"/>
      <c r="AN15" s="3"/>
      <c r="AO15" s="3"/>
      <c r="AP15" s="3"/>
      <c r="AQ15" s="3"/>
    </row>
    <row r="16" spans="1:43" x14ac:dyDescent="0.3">
      <c r="A16" s="1"/>
      <c r="B16" s="1"/>
      <c r="C16" s="1"/>
      <c r="D16" s="2"/>
      <c r="E16" s="2"/>
      <c r="F16" s="2"/>
      <c r="G16" s="2"/>
      <c r="H16" s="1"/>
      <c r="I16" s="2"/>
      <c r="J16" s="2"/>
      <c r="K16" s="2"/>
      <c r="L16" s="2"/>
      <c r="M16" s="2"/>
      <c r="N16" s="7"/>
      <c r="O16" s="2"/>
      <c r="P16" s="8" t="s">
        <v>28</v>
      </c>
      <c r="Q16" s="2"/>
      <c r="R16" s="2"/>
      <c r="S16" s="2"/>
      <c r="T16" s="2"/>
      <c r="U16" s="2"/>
      <c r="V16" s="2"/>
      <c r="W16" s="12">
        <f>H49</f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3"/>
      <c r="AM16" s="3"/>
      <c r="AN16" s="3"/>
      <c r="AO16" s="3"/>
      <c r="AP16" s="3"/>
      <c r="AQ16" s="3"/>
    </row>
    <row r="17" spans="1:43" x14ac:dyDescent="0.3">
      <c r="A17" s="1"/>
      <c r="B17" s="13"/>
      <c r="C17" s="1"/>
      <c r="D17" s="2"/>
      <c r="E17" s="2"/>
      <c r="F17" s="2"/>
      <c r="G17" s="5" t="s">
        <v>15</v>
      </c>
      <c r="H17" s="1"/>
      <c r="I17" s="4" t="s">
        <v>13</v>
      </c>
      <c r="J17" s="2"/>
      <c r="K17" s="2"/>
      <c r="L17" s="5" t="s">
        <v>14</v>
      </c>
      <c r="M17" s="2"/>
      <c r="N17" s="7"/>
      <c r="O17" s="2"/>
      <c r="P17" s="8" t="s">
        <v>29</v>
      </c>
      <c r="Q17" s="2"/>
      <c r="R17" s="2"/>
      <c r="S17" s="2"/>
      <c r="T17" s="11">
        <f>AG49</f>
        <v>0</v>
      </c>
      <c r="U17" s="2"/>
      <c r="V17" s="2"/>
      <c r="W17" s="11">
        <f>AI49+AK49</f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"/>
      <c r="AM17" s="3"/>
      <c r="AN17" s="3"/>
      <c r="AO17" s="3"/>
      <c r="AP17" s="3"/>
      <c r="AQ17" s="3"/>
    </row>
    <row r="18" spans="1:43" ht="15" thickBot="1" x14ac:dyDescent="0.35">
      <c r="A18" s="1"/>
      <c r="B18" s="13"/>
      <c r="C18" s="1"/>
      <c r="D18" s="2"/>
      <c r="E18" s="2"/>
      <c r="F18" s="2"/>
      <c r="G18" s="5" t="s">
        <v>30</v>
      </c>
      <c r="H18" s="1"/>
      <c r="I18" s="4" t="s">
        <v>31</v>
      </c>
      <c r="J18" s="2"/>
      <c r="K18" s="2"/>
      <c r="L18" s="5" t="s">
        <v>18</v>
      </c>
      <c r="M18" s="2"/>
      <c r="N18" s="7"/>
      <c r="O18" s="2"/>
      <c r="P18" s="14" t="s">
        <v>32</v>
      </c>
      <c r="Q18" s="15"/>
      <c r="R18" s="15"/>
      <c r="S18" s="15"/>
      <c r="T18" s="16">
        <f>SUM(T14:T17)</f>
        <v>0</v>
      </c>
      <c r="U18" s="15"/>
      <c r="V18" s="15"/>
      <c r="W18" s="16">
        <f>SUM(W14:W17)</f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"/>
      <c r="AM18" s="3"/>
      <c r="AN18" s="3"/>
      <c r="AO18" s="3"/>
      <c r="AP18" s="3"/>
      <c r="AQ18" s="3"/>
    </row>
    <row r="19" spans="1:43" ht="15" thickTop="1" x14ac:dyDescent="0.3">
      <c r="A19" s="1"/>
      <c r="B19" s="13"/>
      <c r="C19" s="1"/>
      <c r="D19" s="2"/>
      <c r="E19" s="2"/>
      <c r="F19" s="2"/>
      <c r="G19" s="2"/>
      <c r="H19" s="1"/>
      <c r="I19" s="2"/>
      <c r="J19" s="2"/>
      <c r="K19" s="2"/>
      <c r="L19" s="2"/>
      <c r="M19" s="2"/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"/>
      <c r="AM19" s="3"/>
      <c r="AN19" s="3"/>
      <c r="AO19" s="3"/>
      <c r="AP19" s="3"/>
      <c r="AQ19" s="3"/>
    </row>
    <row r="20" spans="1:43" x14ac:dyDescent="0.3">
      <c r="A20" s="1"/>
      <c r="B20" s="13"/>
      <c r="C20" s="1"/>
      <c r="D20" s="2"/>
      <c r="E20" s="2"/>
      <c r="F20" s="2"/>
      <c r="G20" s="2"/>
      <c r="H20" s="1"/>
      <c r="I20" s="2"/>
      <c r="J20" s="2"/>
      <c r="K20" s="2"/>
      <c r="L20" s="2"/>
      <c r="M20" s="2"/>
      <c r="N20" s="7"/>
      <c r="O20" s="2"/>
      <c r="P20" s="17" t="s">
        <v>33</v>
      </c>
      <c r="Q20" s="18"/>
      <c r="R20" s="18"/>
      <c r="S20" s="19"/>
      <c r="T20" s="20">
        <v>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"/>
      <c r="AM20" s="3"/>
      <c r="AN20" s="3"/>
      <c r="AO20" s="3"/>
      <c r="AP20" s="3"/>
      <c r="AQ20" s="3"/>
    </row>
    <row r="21" spans="1:43" x14ac:dyDescent="0.3">
      <c r="A21" s="1"/>
      <c r="B21" s="13" t="s">
        <v>34</v>
      </c>
      <c r="C21" s="1"/>
      <c r="D21" s="2"/>
      <c r="E21" s="2"/>
      <c r="F21" s="2"/>
      <c r="G21" s="2"/>
      <c r="H21" s="1"/>
      <c r="I21" s="2"/>
      <c r="J21" s="2"/>
      <c r="K21" s="2"/>
      <c r="L21" s="2"/>
      <c r="M21" s="2"/>
      <c r="N21" s="21"/>
      <c r="O21" s="2"/>
      <c r="P21" s="17" t="s">
        <v>35</v>
      </c>
      <c r="Q21" s="18"/>
      <c r="R21" s="18"/>
      <c r="S21" s="19"/>
      <c r="T21" s="20">
        <v>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3"/>
      <c r="AM21" s="3"/>
      <c r="AN21" s="3"/>
      <c r="AO21" s="3"/>
      <c r="AP21" s="3"/>
      <c r="AQ21" s="3"/>
    </row>
    <row r="22" spans="1:43" x14ac:dyDescent="0.3">
      <c r="A22" s="1"/>
      <c r="B22" s="1"/>
      <c r="C22" s="1"/>
      <c r="D22" s="2"/>
      <c r="E22" s="2"/>
      <c r="F22" s="2"/>
      <c r="G22" s="2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"/>
      <c r="AM22" s="3"/>
      <c r="AN22" s="3"/>
      <c r="AO22" s="3"/>
      <c r="AP22" s="3"/>
      <c r="AQ22" s="3"/>
    </row>
    <row r="23" spans="1:43" ht="15" thickBot="1" x14ac:dyDescent="0.35">
      <c r="A23" s="1"/>
      <c r="B23" s="1"/>
      <c r="C23" s="1"/>
      <c r="D23" s="2"/>
      <c r="E23" s="2"/>
      <c r="F23" s="2"/>
      <c r="G23" s="2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/>
      <c r="AM23" s="3"/>
      <c r="AN23" s="3"/>
      <c r="AO23" s="3"/>
      <c r="AP23" s="3"/>
      <c r="AQ23" s="3"/>
    </row>
    <row r="24" spans="1:43" ht="15" thickBot="1" x14ac:dyDescent="0.35">
      <c r="A24" s="22" t="s">
        <v>36</v>
      </c>
      <c r="B24" s="23"/>
      <c r="C24" s="23"/>
      <c r="D24" s="23"/>
      <c r="E24" s="23"/>
      <c r="F24" s="23"/>
      <c r="G24" s="24"/>
      <c r="H24" s="1"/>
      <c r="I24" s="22" t="s">
        <v>37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4"/>
    </row>
    <row r="25" spans="1:43" x14ac:dyDescent="0.3">
      <c r="A25" s="25" t="s">
        <v>38</v>
      </c>
      <c r="B25" s="26" t="s">
        <v>39</v>
      </c>
      <c r="C25" s="26" t="s">
        <v>40</v>
      </c>
      <c r="D25" s="25" t="s">
        <v>41</v>
      </c>
      <c r="E25" s="25" t="s">
        <v>41</v>
      </c>
      <c r="F25" s="27" t="s">
        <v>42</v>
      </c>
      <c r="G25" s="28"/>
      <c r="H25" s="2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9"/>
      <c r="W25" s="10"/>
      <c r="X25" s="30"/>
      <c r="Y25" s="25"/>
      <c r="Z25" s="25"/>
      <c r="AA25" s="25"/>
      <c r="AB25" s="25"/>
      <c r="AC25" s="25"/>
      <c r="AD25" s="25"/>
      <c r="AE25" s="25"/>
      <c r="AF25" s="25"/>
      <c r="AG25" s="25"/>
      <c r="AH25" s="29"/>
      <c r="AI25" s="10"/>
      <c r="AJ25" s="10"/>
      <c r="AK25" s="30"/>
    </row>
    <row r="26" spans="1:43" x14ac:dyDescent="0.3">
      <c r="A26" s="25" t="s">
        <v>43</v>
      </c>
      <c r="B26" s="26"/>
      <c r="C26" s="26"/>
      <c r="D26" s="25"/>
      <c r="E26" s="25" t="s">
        <v>44</v>
      </c>
      <c r="F26" s="31" t="s">
        <v>45</v>
      </c>
      <c r="G26" s="31" t="s">
        <v>46</v>
      </c>
      <c r="H26" s="2"/>
      <c r="I26" s="25" t="s">
        <v>47</v>
      </c>
      <c r="J26" s="25" t="s">
        <v>48</v>
      </c>
      <c r="K26" s="25" t="s">
        <v>49</v>
      </c>
      <c r="L26" s="25" t="s">
        <v>50</v>
      </c>
      <c r="M26" s="25" t="s">
        <v>41</v>
      </c>
      <c r="N26" s="25" t="s">
        <v>51</v>
      </c>
      <c r="O26" s="25" t="s">
        <v>52</v>
      </c>
      <c r="P26" s="25" t="s">
        <v>53</v>
      </c>
      <c r="Q26" s="25" t="s">
        <v>54</v>
      </c>
      <c r="R26" s="25" t="s">
        <v>55</v>
      </c>
      <c r="S26" s="25" t="s">
        <v>56</v>
      </c>
      <c r="T26" s="32" t="s">
        <v>57</v>
      </c>
      <c r="U26" s="25" t="s">
        <v>56</v>
      </c>
      <c r="V26" s="33" t="s">
        <v>58</v>
      </c>
      <c r="W26" s="34"/>
      <c r="X26" s="34"/>
      <c r="Y26" s="25" t="s">
        <v>59</v>
      </c>
      <c r="Z26" s="25" t="s">
        <v>60</v>
      </c>
      <c r="AA26" s="25" t="s">
        <v>61</v>
      </c>
      <c r="AB26" s="25" t="s">
        <v>62</v>
      </c>
      <c r="AC26" s="25" t="s">
        <v>63</v>
      </c>
      <c r="AD26" s="25" t="s">
        <v>47</v>
      </c>
      <c r="AE26" s="25" t="s">
        <v>41</v>
      </c>
      <c r="AF26" s="25" t="s">
        <v>64</v>
      </c>
      <c r="AG26" s="25" t="s">
        <v>65</v>
      </c>
      <c r="AH26" s="33" t="s">
        <v>66</v>
      </c>
      <c r="AI26" s="35"/>
      <c r="AJ26" s="33" t="s">
        <v>67</v>
      </c>
      <c r="AK26" s="35"/>
    </row>
    <row r="27" spans="1:43" x14ac:dyDescent="0.3">
      <c r="A27" s="26"/>
      <c r="B27" s="26"/>
      <c r="C27" s="26"/>
      <c r="D27" s="25"/>
      <c r="E27" s="25"/>
      <c r="F27" s="25"/>
      <c r="G27" s="25"/>
      <c r="H27" s="2"/>
      <c r="I27" s="25"/>
      <c r="J27" s="25" t="s">
        <v>68</v>
      </c>
      <c r="K27" s="25"/>
      <c r="L27" s="25" t="s">
        <v>69</v>
      </c>
      <c r="M27" s="25"/>
      <c r="N27" s="25"/>
      <c r="O27" s="25" t="s">
        <v>70</v>
      </c>
      <c r="P27" s="25"/>
      <c r="Q27" s="25" t="s">
        <v>71</v>
      </c>
      <c r="R27" s="25"/>
      <c r="S27" s="25"/>
      <c r="T27" s="25"/>
      <c r="U27" s="25"/>
      <c r="V27" s="31" t="s">
        <v>72</v>
      </c>
      <c r="W27" s="31" t="s">
        <v>72</v>
      </c>
      <c r="X27" s="36" t="s">
        <v>73</v>
      </c>
      <c r="Y27" s="25" t="s">
        <v>74</v>
      </c>
      <c r="Z27" s="25" t="s">
        <v>75</v>
      </c>
      <c r="AA27" s="25" t="s">
        <v>76</v>
      </c>
      <c r="AB27" s="25" t="s">
        <v>77</v>
      </c>
      <c r="AC27" s="25" t="s">
        <v>78</v>
      </c>
      <c r="AD27" s="25"/>
      <c r="AE27" s="25"/>
      <c r="AF27" s="25"/>
      <c r="AG27" s="25" t="s">
        <v>79</v>
      </c>
      <c r="AH27" s="31" t="s">
        <v>80</v>
      </c>
      <c r="AI27" s="31" t="s">
        <v>81</v>
      </c>
      <c r="AJ27" s="31" t="s">
        <v>80</v>
      </c>
      <c r="AK27" s="31" t="s">
        <v>81</v>
      </c>
    </row>
    <row r="28" spans="1:43" x14ac:dyDescent="0.3">
      <c r="A28" s="26"/>
      <c r="B28" s="26"/>
      <c r="C28" s="26"/>
      <c r="D28" s="25"/>
      <c r="E28" s="25"/>
      <c r="F28" s="25"/>
      <c r="G28" s="25"/>
      <c r="H28" s="2"/>
      <c r="I28" s="25"/>
      <c r="J28" s="25"/>
      <c r="K28" s="25"/>
      <c r="L28" s="25" t="s">
        <v>82</v>
      </c>
      <c r="M28" s="25"/>
      <c r="N28" s="25"/>
      <c r="O28" s="25" t="s">
        <v>83</v>
      </c>
      <c r="P28" s="25"/>
      <c r="Q28" s="25" t="s">
        <v>84</v>
      </c>
      <c r="R28" s="25"/>
      <c r="S28" s="25"/>
      <c r="T28" s="25"/>
      <c r="U28" s="25"/>
      <c r="V28" s="25" t="s">
        <v>82</v>
      </c>
      <c r="W28" s="25" t="s">
        <v>82</v>
      </c>
      <c r="X28" s="37" t="s">
        <v>85</v>
      </c>
      <c r="Y28" s="25" t="s">
        <v>44</v>
      </c>
      <c r="Z28" s="25" t="s">
        <v>86</v>
      </c>
      <c r="AA28" s="25"/>
      <c r="AB28" s="25" t="s">
        <v>87</v>
      </c>
      <c r="AC28" s="25" t="s">
        <v>88</v>
      </c>
      <c r="AD28" s="25"/>
      <c r="AE28" s="25"/>
      <c r="AF28" s="25"/>
      <c r="AG28" s="25"/>
      <c r="AH28" s="25"/>
      <c r="AI28" s="25"/>
      <c r="AJ28" s="25"/>
      <c r="AK28" s="25"/>
    </row>
    <row r="29" spans="1:43" ht="15.6" x14ac:dyDescent="0.3">
      <c r="A29" s="26"/>
      <c r="B29" s="26"/>
      <c r="C29" s="26"/>
      <c r="D29" s="25"/>
      <c r="E29" s="25" t="s">
        <v>89</v>
      </c>
      <c r="F29" s="25"/>
      <c r="G29" s="25"/>
      <c r="H29" s="2"/>
      <c r="I29" s="25"/>
      <c r="J29" s="25"/>
      <c r="K29" s="25"/>
      <c r="L29" s="25" t="s">
        <v>90</v>
      </c>
      <c r="M29" s="25"/>
      <c r="N29" s="25"/>
      <c r="O29" s="25" t="s">
        <v>91</v>
      </c>
      <c r="P29" s="25"/>
      <c r="Q29" s="25" t="s">
        <v>92</v>
      </c>
      <c r="R29" s="25"/>
      <c r="S29" s="25"/>
      <c r="T29" s="25"/>
      <c r="U29" s="25"/>
      <c r="V29" s="38">
        <v>0.5</v>
      </c>
      <c r="W29" s="25" t="s">
        <v>93</v>
      </c>
      <c r="X29" s="39">
        <v>1.5</v>
      </c>
      <c r="Y29" s="25"/>
      <c r="Z29" s="25"/>
      <c r="AA29" s="25"/>
      <c r="AB29" s="25"/>
      <c r="AC29" s="40" t="s">
        <v>94</v>
      </c>
      <c r="AD29" s="25"/>
      <c r="AE29" s="25"/>
      <c r="AF29" s="25"/>
      <c r="AG29" s="25"/>
      <c r="AH29" s="25"/>
      <c r="AI29" s="25"/>
      <c r="AJ29" s="25"/>
      <c r="AK29" s="25"/>
    </row>
    <row r="30" spans="1:43" ht="15" thickBot="1" x14ac:dyDescent="0.35">
      <c r="A30" s="26"/>
      <c r="B30" s="26"/>
      <c r="C30" s="26"/>
      <c r="D30" s="25"/>
      <c r="E30" s="25" t="s">
        <v>89</v>
      </c>
      <c r="F30" s="25"/>
      <c r="G30" s="25"/>
      <c r="H30" s="2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 t="s">
        <v>95</v>
      </c>
      <c r="X30" s="37"/>
      <c r="Y30" s="25"/>
      <c r="Z30" s="25"/>
      <c r="AA30" s="25"/>
      <c r="AB30" s="25"/>
      <c r="AC30" s="25"/>
      <c r="AD30" s="25"/>
      <c r="AE30" s="25"/>
      <c r="AF30" s="25"/>
      <c r="AG30" s="41">
        <f>SUM(AG32:AG41)</f>
        <v>0</v>
      </c>
      <c r="AH30" s="42">
        <f>SUM(AH32:AH41)</f>
        <v>0</v>
      </c>
      <c r="AI30" s="41">
        <f>SUM(AI32:AI41)</f>
        <v>0</v>
      </c>
      <c r="AJ30" s="42">
        <f>SUM(AJ32:AJ41)</f>
        <v>0</v>
      </c>
      <c r="AK30" s="41">
        <f>SUM(AK32:AK41)</f>
        <v>0</v>
      </c>
    </row>
    <row r="31" spans="1:43" ht="15" thickTop="1" x14ac:dyDescent="0.3">
      <c r="A31" s="43"/>
      <c r="B31" s="43"/>
      <c r="C31" s="43"/>
      <c r="D31" s="44"/>
      <c r="E31" s="44" t="s">
        <v>96</v>
      </c>
      <c r="F31" s="44"/>
      <c r="G31" s="44"/>
      <c r="H31" s="1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29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43" x14ac:dyDescent="0.3">
      <c r="A32" s="45" t="s">
        <v>97</v>
      </c>
      <c r="B32" s="46" t="s">
        <v>98</v>
      </c>
      <c r="C32" s="46" t="s">
        <v>99</v>
      </c>
      <c r="D32" s="47"/>
      <c r="E32" s="48" t="str">
        <f>[1]Tabelle1!C52</f>
        <v>57,03</v>
      </c>
      <c r="F32" s="49"/>
      <c r="G32" s="50"/>
      <c r="H32" s="51"/>
      <c r="I32" s="50">
        <v>44410</v>
      </c>
      <c r="J32" s="52"/>
      <c r="K32" s="52"/>
      <c r="L32" s="52"/>
      <c r="M32" s="53"/>
      <c r="N32" s="54">
        <f t="shared" ref="N32:N41" si="0">IF(L32&lt;&gt;"",$T$20,0)</f>
        <v>0</v>
      </c>
      <c r="O32" s="54">
        <f>IF(M32&gt;0,100*M32+N32,0)</f>
        <v>0</v>
      </c>
      <c r="P32" s="49"/>
      <c r="Q32" s="54" t="str">
        <f>IF(J32&gt;0,100*J32,"")</f>
        <v/>
      </c>
      <c r="R32" s="50">
        <v>44456</v>
      </c>
      <c r="S32" s="36">
        <f>IF(R32&lt;&gt;"",DAYS360(I32,R32),"")</f>
        <v>45</v>
      </c>
      <c r="T32" s="50"/>
      <c r="U32" s="36" t="str">
        <f>IF(T32&lt;&gt;"",DAYS360(I32,T32),"")</f>
        <v/>
      </c>
      <c r="V32" s="55">
        <f>IF(M32&gt;0,M32*0.5,0)</f>
        <v>0</v>
      </c>
      <c r="W32" s="53"/>
      <c r="X32" s="55">
        <f>IF(M32&gt;0,M32*1.5,0)</f>
        <v>0</v>
      </c>
      <c r="Y32" s="49"/>
      <c r="Z32" s="56">
        <f>IF(Y32&gt;0,Y32/M32-1,0)</f>
        <v>0</v>
      </c>
      <c r="AA32" s="54">
        <f>IF(Y32&gt;0,Y32*100,0)</f>
        <v>0</v>
      </c>
      <c r="AB32" s="54">
        <f>IF(AND(AC32="",O32&gt;0),O32-(Y32*100),0)</f>
        <v>0</v>
      </c>
      <c r="AC32" s="52"/>
      <c r="AD32" s="50"/>
      <c r="AE32" s="49"/>
      <c r="AF32" s="49"/>
      <c r="AG32" s="55">
        <f>IF(AND(AC32&gt;0,O32&gt;0),O32-((AE32*100)+AF32),0)</f>
        <v>0</v>
      </c>
      <c r="AH32" s="36">
        <f>IF(AC32&gt;0,1,0)</f>
        <v>0</v>
      </c>
      <c r="AI32" s="54">
        <f>IF(AH32=1,AG32,0)</f>
        <v>0</v>
      </c>
      <c r="AJ32" s="36">
        <f>IF(AC32&lt;0,1,0)</f>
        <v>0</v>
      </c>
      <c r="AK32" s="57">
        <f>IF(AJ32=1,AG32,0)</f>
        <v>0</v>
      </c>
      <c r="AL32" s="58"/>
    </row>
    <row r="33" spans="1:39" x14ac:dyDescent="0.3">
      <c r="A33" s="45" t="s">
        <v>100</v>
      </c>
      <c r="B33" s="58"/>
      <c r="C33" s="58"/>
      <c r="D33" s="59"/>
      <c r="E33" s="60"/>
      <c r="F33" s="61"/>
      <c r="G33" s="62"/>
      <c r="H33" s="51"/>
      <c r="I33" s="62"/>
      <c r="J33" s="62"/>
      <c r="K33" s="62"/>
      <c r="L33" s="62"/>
      <c r="M33" s="63"/>
      <c r="N33" s="64">
        <f t="shared" si="0"/>
        <v>0</v>
      </c>
      <c r="O33" s="64">
        <f t="shared" ref="O33:O41" si="1">IF(M33&gt;0,100*M33+N33,0)</f>
        <v>0</v>
      </c>
      <c r="P33" s="61"/>
      <c r="Q33" s="64" t="str">
        <f>IF(J33&gt;0,100*J33,"")</f>
        <v/>
      </c>
      <c r="R33" s="65"/>
      <c r="S33" s="37" t="str">
        <f>IF(R33&lt;&gt;"",DAYS360(I33,R33),"")</f>
        <v/>
      </c>
      <c r="T33" s="65"/>
      <c r="U33" s="37" t="str">
        <f t="shared" ref="U33:U41" si="2">IF(T33&lt;&gt;"",DAYS360(I33,T33),"")</f>
        <v/>
      </c>
      <c r="V33" s="66">
        <f t="shared" ref="V33:V41" si="3">IF(M33&gt;0,M33*0.5,0)</f>
        <v>0</v>
      </c>
      <c r="W33" s="63"/>
      <c r="X33" s="66">
        <f t="shared" ref="X33:X41" si="4">IF(M33&gt;0,M33*1.5,0)</f>
        <v>0</v>
      </c>
      <c r="Y33" s="61"/>
      <c r="Z33" s="67">
        <f>IF(Y33&gt;0,Y33/M33-1,0)</f>
        <v>0</v>
      </c>
      <c r="AA33" s="64">
        <f t="shared" ref="AA33:AA41" si="5">IF(Y33&gt;0,Y33*100,0)</f>
        <v>0</v>
      </c>
      <c r="AB33" s="64">
        <f>IF(AND(AC33="",O33&gt;0),O33-(Y33*100),0)</f>
        <v>0</v>
      </c>
      <c r="AC33" s="62"/>
      <c r="AD33" s="65"/>
      <c r="AE33" s="61"/>
      <c r="AF33" s="61"/>
      <c r="AG33" s="66">
        <f>IF(AND(AC33&gt;0,O33&gt;0),O33-((AE33*100)+AF33),0)</f>
        <v>0</v>
      </c>
      <c r="AH33" s="37">
        <f t="shared" ref="AH33:AH41" si="6">IF(AG33&gt;0,1,0)</f>
        <v>0</v>
      </c>
      <c r="AI33" s="64">
        <f t="shared" ref="AI33:AI41" si="7">IF(AH33=1,AG33,0)</f>
        <v>0</v>
      </c>
      <c r="AJ33" s="37">
        <f t="shared" ref="AJ33:AJ41" si="8">IF(AG33&lt;0,1,0)</f>
        <v>0</v>
      </c>
      <c r="AK33" s="68">
        <f t="shared" ref="AK33:AK41" si="9">IF(AJ33=1,AG33,0)</f>
        <v>0</v>
      </c>
      <c r="AL33" s="58"/>
    </row>
    <row r="34" spans="1:39" x14ac:dyDescent="0.3">
      <c r="A34" s="45" t="s">
        <v>101</v>
      </c>
      <c r="B34" s="58"/>
      <c r="C34" s="58"/>
      <c r="D34" s="59"/>
      <c r="E34" s="60"/>
      <c r="F34" s="61"/>
      <c r="G34" s="62"/>
      <c r="H34" s="51"/>
      <c r="I34" s="62"/>
      <c r="J34" s="62"/>
      <c r="K34" s="62"/>
      <c r="L34" s="62"/>
      <c r="M34" s="63"/>
      <c r="N34" s="64">
        <f t="shared" si="0"/>
        <v>0</v>
      </c>
      <c r="O34" s="64">
        <f t="shared" si="1"/>
        <v>0</v>
      </c>
      <c r="P34" s="61"/>
      <c r="Q34" s="64" t="str">
        <f t="shared" ref="Q34:Q41" si="10">IF(J34&gt;0,100*J34,"")</f>
        <v/>
      </c>
      <c r="R34" s="65"/>
      <c r="S34" s="37" t="str">
        <f t="shared" ref="S34:S41" si="11">IF(R34&lt;&gt;"",DAYS360(I34,R34),"")</f>
        <v/>
      </c>
      <c r="T34" s="65"/>
      <c r="U34" s="37" t="str">
        <f t="shared" si="2"/>
        <v/>
      </c>
      <c r="V34" s="66">
        <f t="shared" si="3"/>
        <v>0</v>
      </c>
      <c r="W34" s="63"/>
      <c r="X34" s="66">
        <f t="shared" si="4"/>
        <v>0</v>
      </c>
      <c r="Y34" s="61"/>
      <c r="Z34" s="67">
        <f t="shared" ref="Z34:Z41" si="12">IF(Y34&gt;0,Y34/M34-1,0)</f>
        <v>0</v>
      </c>
      <c r="AA34" s="64">
        <f t="shared" si="5"/>
        <v>0</v>
      </c>
      <c r="AB34" s="64">
        <f t="shared" ref="AB34:AB41" si="13">IF(AND(AC34="",O34&gt;0),O34-(Y34*100),0)</f>
        <v>0</v>
      </c>
      <c r="AC34" s="62"/>
      <c r="AD34" s="65"/>
      <c r="AE34" s="61"/>
      <c r="AF34" s="61"/>
      <c r="AG34" s="66">
        <f t="shared" ref="AG34:AG41" si="14">IF(AND(AC34&gt;0,O34&gt;0),O34-((AE34*100)+AF34),0)</f>
        <v>0</v>
      </c>
      <c r="AH34" s="37">
        <f t="shared" si="6"/>
        <v>0</v>
      </c>
      <c r="AI34" s="64">
        <f t="shared" si="7"/>
        <v>0</v>
      </c>
      <c r="AJ34" s="37">
        <f t="shared" si="8"/>
        <v>0</v>
      </c>
      <c r="AK34" s="68">
        <f t="shared" si="9"/>
        <v>0</v>
      </c>
      <c r="AL34" s="58"/>
    </row>
    <row r="35" spans="1:39" x14ac:dyDescent="0.3">
      <c r="A35" s="45" t="s">
        <v>102</v>
      </c>
      <c r="B35" s="58"/>
      <c r="C35" s="58"/>
      <c r="D35" s="59"/>
      <c r="E35" s="60"/>
      <c r="F35" s="61"/>
      <c r="G35" s="62"/>
      <c r="H35" s="51"/>
      <c r="I35" s="62"/>
      <c r="J35" s="62"/>
      <c r="K35" s="62"/>
      <c r="L35" s="62"/>
      <c r="M35" s="63"/>
      <c r="N35" s="64">
        <f t="shared" si="0"/>
        <v>0</v>
      </c>
      <c r="O35" s="64">
        <f t="shared" si="1"/>
        <v>0</v>
      </c>
      <c r="P35" s="61"/>
      <c r="Q35" s="64" t="str">
        <f t="shared" si="10"/>
        <v/>
      </c>
      <c r="R35" s="65"/>
      <c r="S35" s="37" t="str">
        <f t="shared" si="11"/>
        <v/>
      </c>
      <c r="T35" s="65"/>
      <c r="U35" s="37" t="str">
        <f t="shared" si="2"/>
        <v/>
      </c>
      <c r="V35" s="66">
        <f t="shared" si="3"/>
        <v>0</v>
      </c>
      <c r="W35" s="63"/>
      <c r="X35" s="66">
        <f t="shared" si="4"/>
        <v>0</v>
      </c>
      <c r="Y35" s="61"/>
      <c r="Z35" s="67">
        <f t="shared" si="12"/>
        <v>0</v>
      </c>
      <c r="AA35" s="64">
        <f t="shared" si="5"/>
        <v>0</v>
      </c>
      <c r="AB35" s="64">
        <f t="shared" si="13"/>
        <v>0</v>
      </c>
      <c r="AC35" s="62"/>
      <c r="AD35" s="65"/>
      <c r="AE35" s="61"/>
      <c r="AF35" s="61"/>
      <c r="AG35" s="66">
        <f t="shared" si="14"/>
        <v>0</v>
      </c>
      <c r="AH35" s="37">
        <f t="shared" si="6"/>
        <v>0</v>
      </c>
      <c r="AI35" s="64">
        <f t="shared" si="7"/>
        <v>0</v>
      </c>
      <c r="AJ35" s="37">
        <f t="shared" si="8"/>
        <v>0</v>
      </c>
      <c r="AK35" s="68">
        <f t="shared" si="9"/>
        <v>0</v>
      </c>
      <c r="AL35" s="58"/>
      <c r="AM35" s="3"/>
    </row>
    <row r="36" spans="1:39" x14ac:dyDescent="0.3">
      <c r="A36" s="45" t="s">
        <v>103</v>
      </c>
      <c r="B36" s="58"/>
      <c r="C36" s="58"/>
      <c r="D36" s="59"/>
      <c r="E36" s="60"/>
      <c r="F36" s="61"/>
      <c r="G36" s="62"/>
      <c r="H36" s="51"/>
      <c r="I36" s="62"/>
      <c r="J36" s="62"/>
      <c r="K36" s="62"/>
      <c r="L36" s="62"/>
      <c r="M36" s="63"/>
      <c r="N36" s="64">
        <f t="shared" si="0"/>
        <v>0</v>
      </c>
      <c r="O36" s="64">
        <f t="shared" si="1"/>
        <v>0</v>
      </c>
      <c r="P36" s="61"/>
      <c r="Q36" s="64" t="str">
        <f t="shared" si="10"/>
        <v/>
      </c>
      <c r="R36" s="65"/>
      <c r="S36" s="37" t="str">
        <f t="shared" si="11"/>
        <v/>
      </c>
      <c r="T36" s="65"/>
      <c r="U36" s="37" t="str">
        <f t="shared" si="2"/>
        <v/>
      </c>
      <c r="V36" s="66">
        <f t="shared" si="3"/>
        <v>0</v>
      </c>
      <c r="W36" s="63"/>
      <c r="X36" s="66">
        <f t="shared" si="4"/>
        <v>0</v>
      </c>
      <c r="Y36" s="61"/>
      <c r="Z36" s="67">
        <f t="shared" si="12"/>
        <v>0</v>
      </c>
      <c r="AA36" s="64">
        <f t="shared" si="5"/>
        <v>0</v>
      </c>
      <c r="AB36" s="64">
        <f t="shared" si="13"/>
        <v>0</v>
      </c>
      <c r="AC36" s="62"/>
      <c r="AD36" s="65"/>
      <c r="AE36" s="61"/>
      <c r="AF36" s="61"/>
      <c r="AG36" s="66">
        <f t="shared" si="14"/>
        <v>0</v>
      </c>
      <c r="AH36" s="37">
        <f t="shared" si="6"/>
        <v>0</v>
      </c>
      <c r="AI36" s="64">
        <f t="shared" si="7"/>
        <v>0</v>
      </c>
      <c r="AJ36" s="37">
        <f t="shared" si="8"/>
        <v>0</v>
      </c>
      <c r="AK36" s="68">
        <f t="shared" si="9"/>
        <v>0</v>
      </c>
      <c r="AL36" s="58"/>
    </row>
    <row r="37" spans="1:39" x14ac:dyDescent="0.3">
      <c r="A37" s="45" t="s">
        <v>104</v>
      </c>
      <c r="B37" s="58"/>
      <c r="C37" s="58"/>
      <c r="D37" s="59"/>
      <c r="E37" s="60"/>
      <c r="F37" s="61"/>
      <c r="G37" s="62"/>
      <c r="H37" s="51"/>
      <c r="I37" s="62"/>
      <c r="J37" s="62"/>
      <c r="K37" s="62"/>
      <c r="L37" s="62"/>
      <c r="M37" s="63"/>
      <c r="N37" s="64">
        <f t="shared" si="0"/>
        <v>0</v>
      </c>
      <c r="O37" s="64">
        <f t="shared" si="1"/>
        <v>0</v>
      </c>
      <c r="P37" s="61"/>
      <c r="Q37" s="64" t="str">
        <f t="shared" si="10"/>
        <v/>
      </c>
      <c r="R37" s="65"/>
      <c r="S37" s="37" t="str">
        <f t="shared" si="11"/>
        <v/>
      </c>
      <c r="T37" s="65"/>
      <c r="U37" s="37" t="str">
        <f t="shared" si="2"/>
        <v/>
      </c>
      <c r="V37" s="66">
        <f t="shared" si="3"/>
        <v>0</v>
      </c>
      <c r="W37" s="63"/>
      <c r="X37" s="66">
        <f t="shared" si="4"/>
        <v>0</v>
      </c>
      <c r="Y37" s="61"/>
      <c r="Z37" s="67">
        <f t="shared" si="12"/>
        <v>0</v>
      </c>
      <c r="AA37" s="64">
        <f t="shared" si="5"/>
        <v>0</v>
      </c>
      <c r="AB37" s="64">
        <f t="shared" si="13"/>
        <v>0</v>
      </c>
      <c r="AC37" s="62"/>
      <c r="AD37" s="65"/>
      <c r="AE37" s="61"/>
      <c r="AF37" s="61"/>
      <c r="AG37" s="66">
        <f t="shared" si="14"/>
        <v>0</v>
      </c>
      <c r="AH37" s="37">
        <f t="shared" si="6"/>
        <v>0</v>
      </c>
      <c r="AI37" s="64">
        <f t="shared" si="7"/>
        <v>0</v>
      </c>
      <c r="AJ37" s="37">
        <f t="shared" si="8"/>
        <v>0</v>
      </c>
      <c r="AK37" s="68">
        <f t="shared" si="9"/>
        <v>0</v>
      </c>
      <c r="AL37" s="58"/>
    </row>
    <row r="38" spans="1:39" x14ac:dyDescent="0.3">
      <c r="A38" s="45" t="s">
        <v>105</v>
      </c>
      <c r="B38" s="58"/>
      <c r="C38" s="58"/>
      <c r="D38" s="59"/>
      <c r="E38" s="60"/>
      <c r="F38" s="61"/>
      <c r="G38" s="62"/>
      <c r="H38" s="51"/>
      <c r="I38" s="62"/>
      <c r="J38" s="62"/>
      <c r="K38" s="62"/>
      <c r="L38" s="62"/>
      <c r="M38" s="63"/>
      <c r="N38" s="64">
        <f t="shared" si="0"/>
        <v>0</v>
      </c>
      <c r="O38" s="64">
        <f t="shared" si="1"/>
        <v>0</v>
      </c>
      <c r="P38" s="61"/>
      <c r="Q38" s="64" t="str">
        <f t="shared" si="10"/>
        <v/>
      </c>
      <c r="R38" s="65"/>
      <c r="S38" s="37" t="str">
        <f t="shared" si="11"/>
        <v/>
      </c>
      <c r="T38" s="65"/>
      <c r="U38" s="37" t="str">
        <f t="shared" si="2"/>
        <v/>
      </c>
      <c r="V38" s="66">
        <f t="shared" si="3"/>
        <v>0</v>
      </c>
      <c r="W38" s="63"/>
      <c r="X38" s="66">
        <f t="shared" si="4"/>
        <v>0</v>
      </c>
      <c r="Y38" s="61"/>
      <c r="Z38" s="67">
        <f t="shared" si="12"/>
        <v>0</v>
      </c>
      <c r="AA38" s="64">
        <f t="shared" si="5"/>
        <v>0</v>
      </c>
      <c r="AB38" s="64">
        <f t="shared" si="13"/>
        <v>0</v>
      </c>
      <c r="AC38" s="62"/>
      <c r="AD38" s="65"/>
      <c r="AE38" s="61"/>
      <c r="AF38" s="61"/>
      <c r="AG38" s="66">
        <f t="shared" si="14"/>
        <v>0</v>
      </c>
      <c r="AH38" s="37">
        <f t="shared" si="6"/>
        <v>0</v>
      </c>
      <c r="AI38" s="64">
        <f t="shared" si="7"/>
        <v>0</v>
      </c>
      <c r="AJ38" s="37">
        <f t="shared" si="8"/>
        <v>0</v>
      </c>
      <c r="AK38" s="68">
        <f t="shared" si="9"/>
        <v>0</v>
      </c>
      <c r="AL38" s="58"/>
    </row>
    <row r="39" spans="1:39" x14ac:dyDescent="0.3">
      <c r="A39" s="45" t="s">
        <v>106</v>
      </c>
      <c r="B39" s="58"/>
      <c r="C39" s="58"/>
      <c r="D39" s="59"/>
      <c r="E39" s="60"/>
      <c r="F39" s="61"/>
      <c r="G39" s="62"/>
      <c r="H39" s="51"/>
      <c r="I39" s="62"/>
      <c r="J39" s="62"/>
      <c r="K39" s="62"/>
      <c r="L39" s="62"/>
      <c r="M39" s="63"/>
      <c r="N39" s="64">
        <f t="shared" si="0"/>
        <v>0</v>
      </c>
      <c r="O39" s="64">
        <f t="shared" si="1"/>
        <v>0</v>
      </c>
      <c r="P39" s="61"/>
      <c r="Q39" s="64" t="str">
        <f t="shared" si="10"/>
        <v/>
      </c>
      <c r="R39" s="65"/>
      <c r="S39" s="37" t="str">
        <f t="shared" si="11"/>
        <v/>
      </c>
      <c r="T39" s="65"/>
      <c r="U39" s="37" t="str">
        <f t="shared" si="2"/>
        <v/>
      </c>
      <c r="V39" s="66">
        <f t="shared" si="3"/>
        <v>0</v>
      </c>
      <c r="W39" s="63"/>
      <c r="X39" s="66">
        <f t="shared" si="4"/>
        <v>0</v>
      </c>
      <c r="Y39" s="61"/>
      <c r="Z39" s="67">
        <f t="shared" si="12"/>
        <v>0</v>
      </c>
      <c r="AA39" s="64">
        <f t="shared" si="5"/>
        <v>0</v>
      </c>
      <c r="AB39" s="64">
        <f t="shared" si="13"/>
        <v>0</v>
      </c>
      <c r="AC39" s="62"/>
      <c r="AD39" s="65"/>
      <c r="AE39" s="61"/>
      <c r="AF39" s="61"/>
      <c r="AG39" s="66">
        <f t="shared" si="14"/>
        <v>0</v>
      </c>
      <c r="AH39" s="37">
        <f t="shared" si="6"/>
        <v>0</v>
      </c>
      <c r="AI39" s="64">
        <f t="shared" si="7"/>
        <v>0</v>
      </c>
      <c r="AJ39" s="37">
        <f t="shared" si="8"/>
        <v>0</v>
      </c>
      <c r="AK39" s="68">
        <f t="shared" si="9"/>
        <v>0</v>
      </c>
      <c r="AL39" s="58"/>
    </row>
    <row r="40" spans="1:39" x14ac:dyDescent="0.3">
      <c r="A40" s="45" t="s">
        <v>107</v>
      </c>
      <c r="B40" s="58"/>
      <c r="C40" s="58"/>
      <c r="D40" s="59"/>
      <c r="E40" s="60"/>
      <c r="F40" s="61"/>
      <c r="G40" s="62"/>
      <c r="H40" s="51"/>
      <c r="I40" s="62"/>
      <c r="J40" s="62"/>
      <c r="K40" s="62"/>
      <c r="L40" s="62"/>
      <c r="M40" s="63"/>
      <c r="N40" s="64">
        <f t="shared" si="0"/>
        <v>0</v>
      </c>
      <c r="O40" s="64">
        <f t="shared" si="1"/>
        <v>0</v>
      </c>
      <c r="P40" s="61"/>
      <c r="Q40" s="64" t="str">
        <f t="shared" si="10"/>
        <v/>
      </c>
      <c r="R40" s="65"/>
      <c r="S40" s="37" t="str">
        <f t="shared" si="11"/>
        <v/>
      </c>
      <c r="T40" s="65"/>
      <c r="U40" s="37" t="str">
        <f t="shared" si="2"/>
        <v/>
      </c>
      <c r="V40" s="66">
        <f t="shared" si="3"/>
        <v>0</v>
      </c>
      <c r="W40" s="63"/>
      <c r="X40" s="66">
        <f t="shared" si="4"/>
        <v>0</v>
      </c>
      <c r="Y40" s="61"/>
      <c r="Z40" s="67">
        <f t="shared" si="12"/>
        <v>0</v>
      </c>
      <c r="AA40" s="64">
        <f t="shared" si="5"/>
        <v>0</v>
      </c>
      <c r="AB40" s="64">
        <f t="shared" si="13"/>
        <v>0</v>
      </c>
      <c r="AC40" s="62"/>
      <c r="AD40" s="65"/>
      <c r="AE40" s="61"/>
      <c r="AF40" s="61"/>
      <c r="AG40" s="66">
        <f t="shared" si="14"/>
        <v>0</v>
      </c>
      <c r="AH40" s="37">
        <f t="shared" si="6"/>
        <v>0</v>
      </c>
      <c r="AI40" s="64">
        <f t="shared" si="7"/>
        <v>0</v>
      </c>
      <c r="AJ40" s="37">
        <f t="shared" si="8"/>
        <v>0</v>
      </c>
      <c r="AK40" s="68">
        <f t="shared" si="9"/>
        <v>0</v>
      </c>
      <c r="AL40" s="58"/>
    </row>
    <row r="41" spans="1:39" x14ac:dyDescent="0.3">
      <c r="A41" s="45" t="s">
        <v>108</v>
      </c>
      <c r="B41" s="58"/>
      <c r="C41" s="58"/>
      <c r="D41" s="59"/>
      <c r="E41" s="60"/>
      <c r="F41" s="61"/>
      <c r="G41" s="62"/>
      <c r="H41" s="51"/>
      <c r="I41" s="62"/>
      <c r="J41" s="62"/>
      <c r="K41" s="62"/>
      <c r="L41" s="62"/>
      <c r="M41" s="63"/>
      <c r="N41" s="64">
        <f t="shared" si="0"/>
        <v>0</v>
      </c>
      <c r="O41" s="64">
        <f t="shared" si="1"/>
        <v>0</v>
      </c>
      <c r="P41" s="61"/>
      <c r="Q41" s="64" t="str">
        <f t="shared" si="10"/>
        <v/>
      </c>
      <c r="R41" s="65"/>
      <c r="S41" s="37" t="str">
        <f t="shared" si="11"/>
        <v/>
      </c>
      <c r="T41" s="65"/>
      <c r="U41" s="37" t="str">
        <f t="shared" si="2"/>
        <v/>
      </c>
      <c r="V41" s="66">
        <f t="shared" si="3"/>
        <v>0</v>
      </c>
      <c r="W41" s="63"/>
      <c r="X41" s="66">
        <f t="shared" si="4"/>
        <v>0</v>
      </c>
      <c r="Y41" s="61"/>
      <c r="Z41" s="67">
        <f t="shared" si="12"/>
        <v>0</v>
      </c>
      <c r="AA41" s="64">
        <f t="shared" si="5"/>
        <v>0</v>
      </c>
      <c r="AB41" s="64">
        <f t="shared" si="13"/>
        <v>0</v>
      </c>
      <c r="AC41" s="62"/>
      <c r="AD41" s="65"/>
      <c r="AE41" s="61"/>
      <c r="AF41" s="61"/>
      <c r="AG41" s="66">
        <f t="shared" si="14"/>
        <v>0</v>
      </c>
      <c r="AH41" s="37">
        <f t="shared" si="6"/>
        <v>0</v>
      </c>
      <c r="AI41" s="64">
        <f t="shared" si="7"/>
        <v>0</v>
      </c>
      <c r="AJ41" s="37">
        <f t="shared" si="8"/>
        <v>0</v>
      </c>
      <c r="AK41" s="68">
        <f t="shared" si="9"/>
        <v>0</v>
      </c>
      <c r="AL41" s="58"/>
    </row>
    <row r="42" spans="1:39" x14ac:dyDescent="0.3">
      <c r="A42" s="45"/>
      <c r="D42" s="69"/>
      <c r="E42" s="69"/>
      <c r="F42" s="70"/>
      <c r="M42" s="71"/>
      <c r="N42" s="70"/>
      <c r="O42" s="70"/>
      <c r="P42" s="70"/>
      <c r="Q42" s="70"/>
      <c r="R42" s="72"/>
      <c r="T42" s="72"/>
      <c r="V42" s="71"/>
      <c r="W42" s="71"/>
      <c r="X42" s="71"/>
      <c r="Y42" s="70"/>
      <c r="Z42" s="73"/>
      <c r="AA42" s="70"/>
      <c r="AB42" s="70"/>
      <c r="AD42" s="72"/>
      <c r="AE42" s="70"/>
      <c r="AF42" s="70"/>
      <c r="AG42" s="71"/>
      <c r="AI42" s="70"/>
      <c r="AK42" s="74"/>
    </row>
    <row r="43" spans="1:39" ht="15" thickBot="1" x14ac:dyDescent="0.35">
      <c r="M43" s="71"/>
      <c r="N43" s="70"/>
      <c r="O43" s="70"/>
      <c r="P43" s="70"/>
      <c r="Q43" s="70"/>
      <c r="R43" s="72"/>
      <c r="T43" s="72"/>
      <c r="V43" s="71"/>
      <c r="W43" s="71"/>
      <c r="X43" s="71"/>
      <c r="Y43" s="70"/>
      <c r="Z43" s="75"/>
      <c r="AA43" s="70"/>
      <c r="AB43" s="70"/>
      <c r="AD43" s="72"/>
      <c r="AE43" s="70"/>
      <c r="AF43" s="70"/>
      <c r="AG43" s="71"/>
      <c r="AI43" s="70"/>
      <c r="AK43" s="74"/>
    </row>
    <row r="44" spans="1:39" ht="15" thickBot="1" x14ac:dyDescent="0.35">
      <c r="A44" s="22" t="s">
        <v>109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4"/>
    </row>
    <row r="45" spans="1:39" x14ac:dyDescent="0.3">
      <c r="A45" s="25" t="s">
        <v>38</v>
      </c>
      <c r="B45" s="26" t="s">
        <v>39</v>
      </c>
      <c r="C45" s="26" t="s">
        <v>40</v>
      </c>
      <c r="D45" s="25" t="s">
        <v>41</v>
      </c>
      <c r="E45" s="25" t="s">
        <v>41</v>
      </c>
      <c r="F45" s="27" t="s">
        <v>42</v>
      </c>
      <c r="G45" s="28"/>
      <c r="H45" s="26" t="s">
        <v>42</v>
      </c>
      <c r="I45" s="25" t="s">
        <v>47</v>
      </c>
      <c r="J45" s="37"/>
      <c r="K45" s="76"/>
      <c r="L45" s="25" t="s">
        <v>50</v>
      </c>
      <c r="M45" s="25" t="s">
        <v>41</v>
      </c>
      <c r="N45" s="25" t="s">
        <v>51</v>
      </c>
      <c r="O45" s="25" t="s">
        <v>52</v>
      </c>
      <c r="P45" s="25"/>
      <c r="Q45" s="25"/>
      <c r="R45" s="25" t="s">
        <v>55</v>
      </c>
      <c r="S45" s="25" t="s">
        <v>56</v>
      </c>
      <c r="T45" s="32" t="s">
        <v>57</v>
      </c>
      <c r="U45" s="25" t="s">
        <v>56</v>
      </c>
      <c r="V45" s="51"/>
      <c r="W45" s="1"/>
      <c r="X45" s="77"/>
      <c r="Y45" s="25" t="s">
        <v>59</v>
      </c>
      <c r="Z45" s="25" t="s">
        <v>60</v>
      </c>
      <c r="AA45" s="25" t="s">
        <v>61</v>
      </c>
      <c r="AB45" s="25" t="s">
        <v>62</v>
      </c>
      <c r="AC45" s="25" t="s">
        <v>110</v>
      </c>
      <c r="AD45" s="25" t="s">
        <v>47</v>
      </c>
      <c r="AE45" s="25" t="s">
        <v>41</v>
      </c>
      <c r="AF45" s="25" t="s">
        <v>64</v>
      </c>
      <c r="AG45" s="25" t="s">
        <v>65</v>
      </c>
      <c r="AH45" s="27" t="s">
        <v>66</v>
      </c>
      <c r="AI45" s="28"/>
      <c r="AJ45" s="27" t="s">
        <v>67</v>
      </c>
      <c r="AK45" s="28"/>
    </row>
    <row r="46" spans="1:39" x14ac:dyDescent="0.3">
      <c r="A46" s="25" t="s">
        <v>43</v>
      </c>
      <c r="B46" s="26"/>
      <c r="C46" s="26"/>
      <c r="D46" s="25"/>
      <c r="E46" s="25" t="s">
        <v>44</v>
      </c>
      <c r="F46" s="31" t="s">
        <v>111</v>
      </c>
      <c r="G46" s="31" t="s">
        <v>47</v>
      </c>
      <c r="H46" s="26" t="s">
        <v>111</v>
      </c>
      <c r="I46" s="25"/>
      <c r="J46" s="2"/>
      <c r="K46" s="2"/>
      <c r="L46" s="25" t="s">
        <v>112</v>
      </c>
      <c r="M46" s="25"/>
      <c r="N46" s="25"/>
      <c r="O46" s="25" t="s">
        <v>70</v>
      </c>
      <c r="P46" s="25"/>
      <c r="Q46" s="25"/>
      <c r="R46" s="25" t="s">
        <v>113</v>
      </c>
      <c r="S46" s="25"/>
      <c r="T46" s="25"/>
      <c r="U46" s="25"/>
      <c r="V46" s="2"/>
      <c r="W46" s="2"/>
      <c r="X46" s="2"/>
      <c r="Y46" s="25" t="s">
        <v>74</v>
      </c>
      <c r="Z46" s="25" t="s">
        <v>75</v>
      </c>
      <c r="AA46" s="25" t="s">
        <v>76</v>
      </c>
      <c r="AB46" s="25" t="s">
        <v>77</v>
      </c>
      <c r="AC46" s="25" t="s">
        <v>92</v>
      </c>
      <c r="AD46" s="25"/>
      <c r="AE46" s="25"/>
      <c r="AF46" s="25"/>
      <c r="AG46" s="25" t="s">
        <v>79</v>
      </c>
      <c r="AH46" s="31" t="s">
        <v>80</v>
      </c>
      <c r="AI46" s="31" t="s">
        <v>81</v>
      </c>
      <c r="AJ46" s="31" t="s">
        <v>80</v>
      </c>
      <c r="AK46" s="31" t="s">
        <v>81</v>
      </c>
    </row>
    <row r="47" spans="1:39" x14ac:dyDescent="0.3">
      <c r="A47" s="26"/>
      <c r="B47" s="26"/>
      <c r="C47" s="26"/>
      <c r="D47" s="25"/>
      <c r="E47" s="25"/>
      <c r="F47" s="25" t="s">
        <v>114</v>
      </c>
      <c r="G47" s="25"/>
      <c r="H47" s="26" t="s">
        <v>115</v>
      </c>
      <c r="I47" s="25"/>
      <c r="J47" s="2"/>
      <c r="K47" s="2"/>
      <c r="L47" s="25" t="s">
        <v>116</v>
      </c>
      <c r="M47" s="25"/>
      <c r="N47" s="25"/>
      <c r="O47" s="25" t="s">
        <v>83</v>
      </c>
      <c r="P47" s="25"/>
      <c r="Q47" s="25"/>
      <c r="R47" s="25"/>
      <c r="S47" s="25"/>
      <c r="T47" s="25"/>
      <c r="U47" s="25"/>
      <c r="V47" s="2"/>
      <c r="W47" s="2"/>
      <c r="X47" s="2"/>
      <c r="Y47" s="25" t="s">
        <v>44</v>
      </c>
      <c r="Z47" s="25" t="s">
        <v>86</v>
      </c>
      <c r="AA47" s="25"/>
      <c r="AB47" s="25" t="s">
        <v>87</v>
      </c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9" ht="15.6" x14ac:dyDescent="0.3">
      <c r="A48" s="26"/>
      <c r="B48" s="26"/>
      <c r="C48" s="26"/>
      <c r="D48" s="25"/>
      <c r="E48" s="25"/>
      <c r="F48" s="25"/>
      <c r="G48" s="25"/>
      <c r="H48" s="25"/>
      <c r="I48" s="25"/>
      <c r="J48" s="2"/>
      <c r="K48" s="2"/>
      <c r="L48" s="25"/>
      <c r="M48" s="25"/>
      <c r="N48" s="25"/>
      <c r="O48" s="25" t="s">
        <v>91</v>
      </c>
      <c r="P48" s="25"/>
      <c r="Q48" s="25"/>
      <c r="R48" s="25"/>
      <c r="S48" s="25"/>
      <c r="T48" s="25"/>
      <c r="U48" s="25"/>
      <c r="V48" s="78"/>
      <c r="W48" s="2"/>
      <c r="X48" s="78"/>
      <c r="Y48" s="25"/>
      <c r="Z48" s="25"/>
      <c r="AA48" s="25"/>
      <c r="AB48" s="25"/>
      <c r="AC48" s="40" t="s">
        <v>117</v>
      </c>
      <c r="AD48" s="25"/>
      <c r="AE48" s="25"/>
      <c r="AF48" s="25"/>
      <c r="AG48" s="25"/>
      <c r="AH48" s="25"/>
      <c r="AI48" s="25"/>
      <c r="AJ48" s="25"/>
      <c r="AK48" s="25"/>
    </row>
    <row r="49" spans="1:38" ht="15" thickBot="1" x14ac:dyDescent="0.35">
      <c r="A49" s="26"/>
      <c r="B49" s="26"/>
      <c r="C49" s="26"/>
      <c r="D49" s="25"/>
      <c r="E49" s="25"/>
      <c r="F49" s="25"/>
      <c r="G49" s="25"/>
      <c r="H49" s="79">
        <f>SUM(H51:H60)</f>
        <v>0</v>
      </c>
      <c r="I49" s="25"/>
      <c r="J49" s="2"/>
      <c r="K49" s="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78"/>
      <c r="W49" s="2"/>
      <c r="X49" s="78"/>
      <c r="Y49" s="25"/>
      <c r="Z49" s="25"/>
      <c r="AA49" s="25"/>
      <c r="AB49" s="25"/>
      <c r="AC49" s="25"/>
      <c r="AD49" s="25"/>
      <c r="AE49" s="25"/>
      <c r="AF49" s="25"/>
      <c r="AG49" s="41">
        <f>SUM(AG51:AG60)</f>
        <v>0</v>
      </c>
      <c r="AH49" s="42">
        <f>SUM(AH51:AH60)</f>
        <v>0</v>
      </c>
      <c r="AI49" s="41">
        <f>SUM(AI51:AI60)</f>
        <v>0</v>
      </c>
      <c r="AJ49" s="42">
        <f>SUM(AJ51:AJ60)</f>
        <v>0</v>
      </c>
      <c r="AK49" s="41">
        <f>SUM(AK51:AK60)</f>
        <v>0</v>
      </c>
    </row>
    <row r="50" spans="1:38" ht="15" thickTop="1" x14ac:dyDescent="0.3">
      <c r="A50" s="43"/>
      <c r="B50" s="43"/>
      <c r="C50" s="43"/>
      <c r="D50" s="44"/>
      <c r="E50" s="44"/>
      <c r="F50" s="44"/>
      <c r="G50" s="44"/>
      <c r="H50" s="44"/>
      <c r="I50" s="44"/>
      <c r="J50" s="2"/>
      <c r="K50" s="2"/>
      <c r="L50" s="25"/>
      <c r="M50" s="44"/>
      <c r="N50" s="44"/>
      <c r="O50" s="25"/>
      <c r="P50" s="25"/>
      <c r="Q50" s="25"/>
      <c r="R50" s="44"/>
      <c r="S50" s="44"/>
      <c r="T50" s="44"/>
      <c r="U50" s="44"/>
      <c r="V50" s="78"/>
      <c r="W50" s="2"/>
      <c r="X50" s="78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8" x14ac:dyDescent="0.3">
      <c r="A51" s="45" t="s">
        <v>97</v>
      </c>
      <c r="B51" s="46" t="str">
        <f>B32</f>
        <v>Coca-Cola</v>
      </c>
      <c r="C51" s="46" t="str">
        <f>C32</f>
        <v>KO</v>
      </c>
      <c r="D51" s="52"/>
      <c r="E51" s="52"/>
      <c r="F51" s="52"/>
      <c r="G51" s="52"/>
      <c r="H51" s="57">
        <f>IF(L51&lt;&gt;"",F51*L51,0)</f>
        <v>0</v>
      </c>
      <c r="I51" s="50"/>
      <c r="J51" s="52"/>
      <c r="K51" s="80"/>
      <c r="L51" s="31" t="str">
        <f>IF(I51&lt;&gt;"",100,"")</f>
        <v/>
      </c>
      <c r="M51" s="81"/>
      <c r="N51" s="54">
        <f t="shared" ref="N51:N60" si="15">IF(L51&lt;&gt;"",$T$21,0)</f>
        <v>0</v>
      </c>
      <c r="O51" s="82">
        <f>IF(M51&gt;0,100*M51+N51,0)</f>
        <v>0</v>
      </c>
      <c r="P51" s="82"/>
      <c r="Q51" s="82"/>
      <c r="R51" s="83" t="str">
        <f ca="1">IF(I51&lt;&gt;"",TODAY(),"")</f>
        <v/>
      </c>
      <c r="S51" s="36" t="str">
        <f ca="1">IF(R51&lt;&gt;"",DAYS360(I51,R51),"")</f>
        <v/>
      </c>
      <c r="T51" s="50"/>
      <c r="U51" s="36" t="str">
        <f>IF(T51&lt;&gt;"",DAYS360(I51,T51),"")</f>
        <v/>
      </c>
      <c r="V51" s="55"/>
      <c r="W51" s="84"/>
      <c r="X51" s="85"/>
      <c r="Y51" s="54" t="str">
        <f>E32</f>
        <v>57,03</v>
      </c>
      <c r="Z51" s="56">
        <f>IF(M51&gt;0,Y51/M51,0)</f>
        <v>0</v>
      </c>
      <c r="AA51" s="54">
        <f>IF(Y51&gt;0,Y51*100,0)</f>
        <v>5703</v>
      </c>
      <c r="AB51" s="54">
        <f>IF(AND(AC51&lt;&gt;"A",O51&gt;0),(Y51*100)-O51,0)</f>
        <v>0</v>
      </c>
      <c r="AC51" s="52"/>
      <c r="AD51" s="50"/>
      <c r="AE51" s="49"/>
      <c r="AF51" s="49"/>
      <c r="AG51" s="55">
        <f>IF(AC51&gt;0,((AE51*100)-AF51)-O51,0)</f>
        <v>0</v>
      </c>
      <c r="AH51" s="36">
        <f>IF(AG51&gt;0,1,0)</f>
        <v>0</v>
      </c>
      <c r="AI51" s="54">
        <f>IF(AH51=1,AG51,0)</f>
        <v>0</v>
      </c>
      <c r="AJ51" s="36">
        <f>IF(AG51&lt;0,1,0)</f>
        <v>0</v>
      </c>
      <c r="AK51" s="86">
        <f>IF(AJ51=1,AG51,0)</f>
        <v>0</v>
      </c>
      <c r="AL51" s="58"/>
    </row>
    <row r="52" spans="1:38" x14ac:dyDescent="0.3">
      <c r="A52" s="45" t="s">
        <v>100</v>
      </c>
      <c r="B52" s="58"/>
      <c r="C52" s="58"/>
      <c r="D52" s="62"/>
      <c r="E52" s="62"/>
      <c r="F52" s="62"/>
      <c r="G52" s="62"/>
      <c r="H52" s="68">
        <f>IF(L52&lt;&gt;"",F52*L52,0)</f>
        <v>0</v>
      </c>
      <c r="I52" s="62"/>
      <c r="J52" s="62"/>
      <c r="L52" s="37" t="str">
        <f>IF(I52&lt;&gt;"",100,"")</f>
        <v/>
      </c>
      <c r="M52" s="87"/>
      <c r="N52" s="64">
        <f t="shared" si="15"/>
        <v>0</v>
      </c>
      <c r="O52" s="64">
        <f t="shared" ref="O52:O60" si="16">IF(M52&gt;0,100*M52+N52,0)</f>
        <v>0</v>
      </c>
      <c r="P52" s="64"/>
      <c r="Q52" s="64"/>
      <c r="R52" s="88" t="str">
        <f t="shared" ref="R52:R60" ca="1" si="17">IF(I52&lt;&gt;"",TODAY(),"")</f>
        <v/>
      </c>
      <c r="S52" s="37" t="str">
        <f t="shared" ref="S52:S60" ca="1" si="18">IF(R52&lt;&gt;"",DAYS360(I52,R52),"")</f>
        <v/>
      </c>
      <c r="T52" s="62"/>
      <c r="U52" s="37" t="str">
        <f t="shared" ref="U52:U60" si="19">IF(T52&lt;&gt;"",DAYS360(I52,T52),"")</f>
        <v/>
      </c>
      <c r="V52" s="39"/>
      <c r="W52" s="2"/>
      <c r="X52" s="78"/>
      <c r="Y52" s="60">
        <f>E33</f>
        <v>0</v>
      </c>
      <c r="Z52" s="67">
        <f t="shared" ref="Z52:Z60" si="20">IF(M52&gt;0,Y52/M52,0)</f>
        <v>0</v>
      </c>
      <c r="AA52" s="64">
        <f t="shared" ref="AA52:AA60" si="21">IF(Y52&gt;0,Y52*100,0)</f>
        <v>0</v>
      </c>
      <c r="AB52" s="64">
        <f>IF(AND(AC52&lt;&gt;"A",O52&gt;0),(Y52*100)-O52,0)</f>
        <v>0</v>
      </c>
      <c r="AC52" s="62"/>
      <c r="AD52" s="62"/>
      <c r="AE52" s="62"/>
      <c r="AF52" s="62"/>
      <c r="AG52" s="66">
        <f>IF(AC52&gt;0,((AE52*100)-AF52)-O52,0)</f>
        <v>0</v>
      </c>
      <c r="AH52" s="37">
        <f t="shared" ref="AH52:AH60" si="22">IF(AG52&gt;0,1,0)</f>
        <v>0</v>
      </c>
      <c r="AI52" s="64">
        <f t="shared" ref="AI52:AI60" si="23">IF(AH52=1,AG52,0)</f>
        <v>0</v>
      </c>
      <c r="AJ52" s="37">
        <f t="shared" ref="AJ52:AJ60" si="24">IF(AG52&lt;0,1,0)</f>
        <v>0</v>
      </c>
      <c r="AK52" s="79">
        <f t="shared" ref="AK52:AK60" si="25">IF(AJ52=1,AG52,0)</f>
        <v>0</v>
      </c>
      <c r="AL52" s="58"/>
    </row>
    <row r="53" spans="1:38" x14ac:dyDescent="0.3">
      <c r="A53" s="45" t="s">
        <v>101</v>
      </c>
      <c r="B53" s="58"/>
      <c r="C53" s="58"/>
      <c r="D53" s="62"/>
      <c r="E53" s="62"/>
      <c r="F53" s="62"/>
      <c r="G53" s="62"/>
      <c r="H53" s="68">
        <f t="shared" ref="H53:H60" si="26">IF(L53&lt;&gt;"",F53*L53,0)</f>
        <v>0</v>
      </c>
      <c r="I53" s="62"/>
      <c r="J53" s="62"/>
      <c r="L53" s="37" t="str">
        <f t="shared" ref="L53:L60" si="27">IF(I53&lt;&gt;"",100,"")</f>
        <v/>
      </c>
      <c r="M53" s="87"/>
      <c r="N53" s="64">
        <f t="shared" si="15"/>
        <v>0</v>
      </c>
      <c r="O53" s="64">
        <f t="shared" si="16"/>
        <v>0</v>
      </c>
      <c r="P53" s="64"/>
      <c r="Q53" s="64"/>
      <c r="R53" s="88" t="str">
        <f t="shared" ca="1" si="17"/>
        <v/>
      </c>
      <c r="S53" s="37" t="str">
        <f t="shared" ca="1" si="18"/>
        <v/>
      </c>
      <c r="T53" s="62"/>
      <c r="U53" s="37" t="str">
        <f t="shared" si="19"/>
        <v/>
      </c>
      <c r="V53" s="39"/>
      <c r="W53" s="2"/>
      <c r="X53" s="78"/>
      <c r="Y53" s="60">
        <f t="shared" ref="Y53:Y60" si="28">E34</f>
        <v>0</v>
      </c>
      <c r="Z53" s="67">
        <f t="shared" si="20"/>
        <v>0</v>
      </c>
      <c r="AA53" s="64">
        <f t="shared" si="21"/>
        <v>0</v>
      </c>
      <c r="AB53" s="64">
        <f t="shared" ref="AB53:AB60" si="29">IF(AND(AC53&lt;&gt;"A",O53&gt;0),(Y53*100)-O53,0)</f>
        <v>0</v>
      </c>
      <c r="AC53" s="62"/>
      <c r="AD53" s="62"/>
      <c r="AE53" s="62"/>
      <c r="AF53" s="62"/>
      <c r="AG53" s="66">
        <f t="shared" ref="AG53:AG60" si="30">IF(AC53&gt;0,((AE53*100)-AF53)-O53,0)</f>
        <v>0</v>
      </c>
      <c r="AH53" s="37">
        <f t="shared" si="22"/>
        <v>0</v>
      </c>
      <c r="AI53" s="64">
        <f t="shared" si="23"/>
        <v>0</v>
      </c>
      <c r="AJ53" s="37">
        <f t="shared" si="24"/>
        <v>0</v>
      </c>
      <c r="AK53" s="79">
        <f t="shared" si="25"/>
        <v>0</v>
      </c>
      <c r="AL53" s="58"/>
    </row>
    <row r="54" spans="1:38" x14ac:dyDescent="0.3">
      <c r="A54" s="45" t="s">
        <v>102</v>
      </c>
      <c r="B54" s="58"/>
      <c r="C54" s="58"/>
      <c r="D54" s="62"/>
      <c r="E54" s="62"/>
      <c r="F54" s="62"/>
      <c r="G54" s="62"/>
      <c r="H54" s="68">
        <f t="shared" si="26"/>
        <v>0</v>
      </c>
      <c r="I54" s="62"/>
      <c r="J54" s="62"/>
      <c r="L54" s="37" t="str">
        <f t="shared" si="27"/>
        <v/>
      </c>
      <c r="M54" s="87"/>
      <c r="N54" s="64">
        <f t="shared" si="15"/>
        <v>0</v>
      </c>
      <c r="O54" s="64">
        <f t="shared" si="16"/>
        <v>0</v>
      </c>
      <c r="P54" s="64"/>
      <c r="Q54" s="64"/>
      <c r="R54" s="88" t="str">
        <f t="shared" ca="1" si="17"/>
        <v/>
      </c>
      <c r="S54" s="37" t="str">
        <f t="shared" ca="1" si="18"/>
        <v/>
      </c>
      <c r="T54" s="62"/>
      <c r="U54" s="37" t="str">
        <f t="shared" si="19"/>
        <v/>
      </c>
      <c r="V54" s="39"/>
      <c r="W54" s="2"/>
      <c r="X54" s="78"/>
      <c r="Y54" s="60">
        <f t="shared" si="28"/>
        <v>0</v>
      </c>
      <c r="Z54" s="67">
        <f t="shared" si="20"/>
        <v>0</v>
      </c>
      <c r="AA54" s="64">
        <f t="shared" si="21"/>
        <v>0</v>
      </c>
      <c r="AB54" s="64">
        <f t="shared" si="29"/>
        <v>0</v>
      </c>
      <c r="AC54" s="62"/>
      <c r="AD54" s="62"/>
      <c r="AE54" s="62"/>
      <c r="AF54" s="62"/>
      <c r="AG54" s="66">
        <f t="shared" si="30"/>
        <v>0</v>
      </c>
      <c r="AH54" s="37">
        <f t="shared" si="22"/>
        <v>0</v>
      </c>
      <c r="AI54" s="64">
        <f t="shared" si="23"/>
        <v>0</v>
      </c>
      <c r="AJ54" s="37">
        <f t="shared" si="24"/>
        <v>0</v>
      </c>
      <c r="AK54" s="79">
        <f t="shared" si="25"/>
        <v>0</v>
      </c>
      <c r="AL54" s="58"/>
    </row>
    <row r="55" spans="1:38" x14ac:dyDescent="0.3">
      <c r="A55" s="45" t="s">
        <v>103</v>
      </c>
      <c r="B55" s="58"/>
      <c r="C55" s="58"/>
      <c r="D55" s="62"/>
      <c r="E55" s="62"/>
      <c r="F55" s="62"/>
      <c r="G55" s="62"/>
      <c r="H55" s="68">
        <f t="shared" si="26"/>
        <v>0</v>
      </c>
      <c r="I55" s="62"/>
      <c r="J55" s="62"/>
      <c r="L55" s="37" t="str">
        <f t="shared" si="27"/>
        <v/>
      </c>
      <c r="M55" s="87"/>
      <c r="N55" s="64">
        <f t="shared" si="15"/>
        <v>0</v>
      </c>
      <c r="O55" s="64">
        <f t="shared" si="16"/>
        <v>0</v>
      </c>
      <c r="P55" s="64"/>
      <c r="Q55" s="64"/>
      <c r="R55" s="88" t="str">
        <f t="shared" ca="1" si="17"/>
        <v/>
      </c>
      <c r="S55" s="37" t="str">
        <f t="shared" ca="1" si="18"/>
        <v/>
      </c>
      <c r="T55" s="62"/>
      <c r="U55" s="37" t="str">
        <f t="shared" si="19"/>
        <v/>
      </c>
      <c r="V55" s="39"/>
      <c r="W55" s="2"/>
      <c r="X55" s="78"/>
      <c r="Y55" s="60">
        <f t="shared" si="28"/>
        <v>0</v>
      </c>
      <c r="Z55" s="67">
        <f t="shared" si="20"/>
        <v>0</v>
      </c>
      <c r="AA55" s="64">
        <f t="shared" si="21"/>
        <v>0</v>
      </c>
      <c r="AB55" s="64">
        <f t="shared" si="29"/>
        <v>0</v>
      </c>
      <c r="AC55" s="62"/>
      <c r="AD55" s="62"/>
      <c r="AE55" s="62"/>
      <c r="AF55" s="62"/>
      <c r="AG55" s="66">
        <f t="shared" si="30"/>
        <v>0</v>
      </c>
      <c r="AH55" s="37">
        <f t="shared" si="22"/>
        <v>0</v>
      </c>
      <c r="AI55" s="64">
        <f t="shared" si="23"/>
        <v>0</v>
      </c>
      <c r="AJ55" s="37">
        <f t="shared" si="24"/>
        <v>0</v>
      </c>
      <c r="AK55" s="79">
        <f t="shared" si="25"/>
        <v>0</v>
      </c>
      <c r="AL55" s="58"/>
    </row>
    <row r="56" spans="1:38" x14ac:dyDescent="0.3">
      <c r="A56" s="45" t="s">
        <v>104</v>
      </c>
      <c r="B56" s="58"/>
      <c r="C56" s="58"/>
      <c r="D56" s="62"/>
      <c r="E56" s="62"/>
      <c r="F56" s="62"/>
      <c r="G56" s="62"/>
      <c r="H56" s="68">
        <f t="shared" si="26"/>
        <v>0</v>
      </c>
      <c r="I56" s="62"/>
      <c r="J56" s="62"/>
      <c r="L56" s="37" t="str">
        <f t="shared" si="27"/>
        <v/>
      </c>
      <c r="M56" s="87"/>
      <c r="N56" s="64">
        <f t="shared" si="15"/>
        <v>0</v>
      </c>
      <c r="O56" s="64">
        <f t="shared" si="16"/>
        <v>0</v>
      </c>
      <c r="P56" s="64"/>
      <c r="Q56" s="64"/>
      <c r="R56" s="88" t="str">
        <f t="shared" ca="1" si="17"/>
        <v/>
      </c>
      <c r="S56" s="37" t="str">
        <f t="shared" ca="1" si="18"/>
        <v/>
      </c>
      <c r="T56" s="62"/>
      <c r="U56" s="37" t="str">
        <f t="shared" si="19"/>
        <v/>
      </c>
      <c r="V56" s="39"/>
      <c r="W56" s="2"/>
      <c r="X56" s="78"/>
      <c r="Y56" s="60">
        <f t="shared" si="28"/>
        <v>0</v>
      </c>
      <c r="Z56" s="67">
        <f t="shared" si="20"/>
        <v>0</v>
      </c>
      <c r="AA56" s="64">
        <f t="shared" si="21"/>
        <v>0</v>
      </c>
      <c r="AB56" s="64">
        <f t="shared" si="29"/>
        <v>0</v>
      </c>
      <c r="AC56" s="62"/>
      <c r="AD56" s="62"/>
      <c r="AE56" s="62"/>
      <c r="AF56" s="62"/>
      <c r="AG56" s="66">
        <f t="shared" si="30"/>
        <v>0</v>
      </c>
      <c r="AH56" s="37">
        <f t="shared" si="22"/>
        <v>0</v>
      </c>
      <c r="AI56" s="64">
        <f t="shared" si="23"/>
        <v>0</v>
      </c>
      <c r="AJ56" s="37">
        <f t="shared" si="24"/>
        <v>0</v>
      </c>
      <c r="AK56" s="79">
        <f t="shared" si="25"/>
        <v>0</v>
      </c>
      <c r="AL56" s="58"/>
    </row>
    <row r="57" spans="1:38" x14ac:dyDescent="0.3">
      <c r="A57" s="45" t="s">
        <v>105</v>
      </c>
      <c r="B57" s="58"/>
      <c r="C57" s="58"/>
      <c r="D57" s="62"/>
      <c r="E57" s="62"/>
      <c r="F57" s="62"/>
      <c r="G57" s="62"/>
      <c r="H57" s="68">
        <f t="shared" si="26"/>
        <v>0</v>
      </c>
      <c r="I57" s="62"/>
      <c r="J57" s="62"/>
      <c r="L57" s="37" t="str">
        <f t="shared" si="27"/>
        <v/>
      </c>
      <c r="M57" s="87"/>
      <c r="N57" s="64">
        <f t="shared" si="15"/>
        <v>0</v>
      </c>
      <c r="O57" s="64">
        <f t="shared" si="16"/>
        <v>0</v>
      </c>
      <c r="P57" s="64"/>
      <c r="Q57" s="64"/>
      <c r="R57" s="88" t="str">
        <f t="shared" ca="1" si="17"/>
        <v/>
      </c>
      <c r="S57" s="37" t="str">
        <f t="shared" ca="1" si="18"/>
        <v/>
      </c>
      <c r="T57" s="62"/>
      <c r="U57" s="37" t="str">
        <f t="shared" si="19"/>
        <v/>
      </c>
      <c r="V57" s="37"/>
      <c r="W57" s="2"/>
      <c r="X57" s="2"/>
      <c r="Y57" s="60">
        <f t="shared" si="28"/>
        <v>0</v>
      </c>
      <c r="Z57" s="67">
        <f t="shared" si="20"/>
        <v>0</v>
      </c>
      <c r="AA57" s="64">
        <f t="shared" si="21"/>
        <v>0</v>
      </c>
      <c r="AB57" s="64">
        <f t="shared" si="29"/>
        <v>0</v>
      </c>
      <c r="AC57" s="62"/>
      <c r="AD57" s="62"/>
      <c r="AE57" s="62"/>
      <c r="AF57" s="62"/>
      <c r="AG57" s="66">
        <f t="shared" si="30"/>
        <v>0</v>
      </c>
      <c r="AH57" s="37">
        <f t="shared" si="22"/>
        <v>0</v>
      </c>
      <c r="AI57" s="64">
        <f t="shared" si="23"/>
        <v>0</v>
      </c>
      <c r="AJ57" s="37">
        <f t="shared" si="24"/>
        <v>0</v>
      </c>
      <c r="AK57" s="79">
        <f t="shared" si="25"/>
        <v>0</v>
      </c>
      <c r="AL57" s="58"/>
    </row>
    <row r="58" spans="1:38" x14ac:dyDescent="0.3">
      <c r="A58" s="45" t="s">
        <v>106</v>
      </c>
      <c r="B58" s="58"/>
      <c r="C58" s="58"/>
      <c r="D58" s="62"/>
      <c r="E58" s="62"/>
      <c r="F58" s="62"/>
      <c r="G58" s="62"/>
      <c r="H58" s="68">
        <f t="shared" si="26"/>
        <v>0</v>
      </c>
      <c r="I58" s="62"/>
      <c r="J58" s="62"/>
      <c r="L58" s="37" t="str">
        <f t="shared" si="27"/>
        <v/>
      </c>
      <c r="M58" s="87"/>
      <c r="N58" s="64">
        <f t="shared" si="15"/>
        <v>0</v>
      </c>
      <c r="O58" s="64">
        <f t="shared" si="16"/>
        <v>0</v>
      </c>
      <c r="P58" s="64"/>
      <c r="Q58" s="64"/>
      <c r="R58" s="88" t="str">
        <f t="shared" ca="1" si="17"/>
        <v/>
      </c>
      <c r="S58" s="37" t="str">
        <f t="shared" ca="1" si="18"/>
        <v/>
      </c>
      <c r="T58" s="62"/>
      <c r="U58" s="37" t="str">
        <f t="shared" si="19"/>
        <v/>
      </c>
      <c r="V58" s="37"/>
      <c r="W58" s="2"/>
      <c r="X58" s="2"/>
      <c r="Y58" s="60">
        <f t="shared" si="28"/>
        <v>0</v>
      </c>
      <c r="Z58" s="67">
        <f t="shared" si="20"/>
        <v>0</v>
      </c>
      <c r="AA58" s="64">
        <f t="shared" si="21"/>
        <v>0</v>
      </c>
      <c r="AB58" s="64">
        <f t="shared" si="29"/>
        <v>0</v>
      </c>
      <c r="AC58" s="62"/>
      <c r="AD58" s="62"/>
      <c r="AE58" s="62"/>
      <c r="AF58" s="62"/>
      <c r="AG58" s="66">
        <f t="shared" si="30"/>
        <v>0</v>
      </c>
      <c r="AH58" s="37">
        <f t="shared" si="22"/>
        <v>0</v>
      </c>
      <c r="AI58" s="64">
        <f t="shared" si="23"/>
        <v>0</v>
      </c>
      <c r="AJ58" s="37">
        <f t="shared" si="24"/>
        <v>0</v>
      </c>
      <c r="AK58" s="79">
        <f t="shared" si="25"/>
        <v>0</v>
      </c>
      <c r="AL58" s="58"/>
    </row>
    <row r="59" spans="1:38" x14ac:dyDescent="0.3">
      <c r="A59" s="45" t="s">
        <v>107</v>
      </c>
      <c r="B59" s="58"/>
      <c r="C59" s="58"/>
      <c r="D59" s="62"/>
      <c r="E59" s="62"/>
      <c r="F59" s="62"/>
      <c r="G59" s="62"/>
      <c r="H59" s="68">
        <f t="shared" si="26"/>
        <v>0</v>
      </c>
      <c r="I59" s="62"/>
      <c r="J59" s="62"/>
      <c r="L59" s="37" t="str">
        <f t="shared" si="27"/>
        <v/>
      </c>
      <c r="M59" s="87"/>
      <c r="N59" s="64">
        <f t="shared" si="15"/>
        <v>0</v>
      </c>
      <c r="O59" s="64">
        <f t="shared" si="16"/>
        <v>0</v>
      </c>
      <c r="P59" s="64"/>
      <c r="Q59" s="64"/>
      <c r="R59" s="88" t="str">
        <f t="shared" ca="1" si="17"/>
        <v/>
      </c>
      <c r="S59" s="37" t="str">
        <f t="shared" ca="1" si="18"/>
        <v/>
      </c>
      <c r="T59" s="62"/>
      <c r="U59" s="37" t="str">
        <f t="shared" si="19"/>
        <v/>
      </c>
      <c r="V59" s="37"/>
      <c r="W59" s="2"/>
      <c r="X59" s="2"/>
      <c r="Y59" s="60">
        <f t="shared" si="28"/>
        <v>0</v>
      </c>
      <c r="Z59" s="67">
        <f t="shared" si="20"/>
        <v>0</v>
      </c>
      <c r="AA59" s="64">
        <f t="shared" si="21"/>
        <v>0</v>
      </c>
      <c r="AB59" s="64">
        <f t="shared" si="29"/>
        <v>0</v>
      </c>
      <c r="AC59" s="62"/>
      <c r="AD59" s="62"/>
      <c r="AE59" s="62"/>
      <c r="AF59" s="62"/>
      <c r="AG59" s="66">
        <f t="shared" si="30"/>
        <v>0</v>
      </c>
      <c r="AH59" s="37">
        <f t="shared" si="22"/>
        <v>0</v>
      </c>
      <c r="AI59" s="64">
        <f t="shared" si="23"/>
        <v>0</v>
      </c>
      <c r="AJ59" s="37">
        <f t="shared" si="24"/>
        <v>0</v>
      </c>
      <c r="AK59" s="79">
        <f t="shared" si="25"/>
        <v>0</v>
      </c>
      <c r="AL59" s="58"/>
    </row>
    <row r="60" spans="1:38" x14ac:dyDescent="0.3">
      <c r="A60" s="45" t="s">
        <v>108</v>
      </c>
      <c r="B60" s="58"/>
      <c r="C60" s="58"/>
      <c r="D60" s="62"/>
      <c r="E60" s="62"/>
      <c r="F60" s="62"/>
      <c r="G60" s="62"/>
      <c r="H60" s="68">
        <f t="shared" si="26"/>
        <v>0</v>
      </c>
      <c r="I60" s="62"/>
      <c r="J60" s="62"/>
      <c r="L60" s="37" t="str">
        <f t="shared" si="27"/>
        <v/>
      </c>
      <c r="M60" s="87"/>
      <c r="N60" s="64">
        <f t="shared" si="15"/>
        <v>0</v>
      </c>
      <c r="O60" s="64">
        <f t="shared" si="16"/>
        <v>0</v>
      </c>
      <c r="P60" s="64"/>
      <c r="Q60" s="64"/>
      <c r="R60" s="88" t="str">
        <f t="shared" ca="1" si="17"/>
        <v/>
      </c>
      <c r="S60" s="37" t="str">
        <f t="shared" ca="1" si="18"/>
        <v/>
      </c>
      <c r="T60" s="62"/>
      <c r="U60" s="37" t="str">
        <f t="shared" si="19"/>
        <v/>
      </c>
      <c r="V60" s="37"/>
      <c r="W60" s="2"/>
      <c r="X60" s="2"/>
      <c r="Y60" s="60">
        <f t="shared" si="28"/>
        <v>0</v>
      </c>
      <c r="Z60" s="67">
        <f t="shared" si="20"/>
        <v>0</v>
      </c>
      <c r="AA60" s="64">
        <f t="shared" si="21"/>
        <v>0</v>
      </c>
      <c r="AB60" s="64">
        <f t="shared" si="29"/>
        <v>0</v>
      </c>
      <c r="AC60" s="62"/>
      <c r="AD60" s="62"/>
      <c r="AE60" s="62"/>
      <c r="AF60" s="62"/>
      <c r="AG60" s="66">
        <f t="shared" si="30"/>
        <v>0</v>
      </c>
      <c r="AH60" s="37">
        <f t="shared" si="22"/>
        <v>0</v>
      </c>
      <c r="AI60" s="64">
        <f t="shared" si="23"/>
        <v>0</v>
      </c>
      <c r="AJ60" s="37">
        <f t="shared" si="24"/>
        <v>0</v>
      </c>
      <c r="AK60" s="79">
        <f t="shared" si="25"/>
        <v>0</v>
      </c>
      <c r="AL60" s="58"/>
    </row>
    <row r="61" spans="1:38" x14ac:dyDescent="0.3">
      <c r="A61" s="45"/>
      <c r="R61" s="72"/>
      <c r="Z61" s="89"/>
      <c r="AA61" s="70"/>
      <c r="AB61" s="70"/>
      <c r="AG61" s="71"/>
      <c r="AI61" s="70"/>
      <c r="AK61" s="74"/>
    </row>
    <row r="62" spans="1:38" ht="15" thickBot="1" x14ac:dyDescent="0.35">
      <c r="A62" s="45"/>
      <c r="R62" s="72"/>
      <c r="Z62" s="89"/>
      <c r="AA62" s="70"/>
      <c r="AB62" s="70"/>
      <c r="AG62" s="71"/>
      <c r="AI62" s="70"/>
      <c r="AK62" s="74"/>
    </row>
    <row r="63" spans="1:38" ht="15" thickBot="1" x14ac:dyDescent="0.35">
      <c r="A63" s="22" t="s">
        <v>118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4"/>
    </row>
    <row r="64" spans="1:38" x14ac:dyDescent="0.3">
      <c r="A64" s="25" t="s">
        <v>38</v>
      </c>
      <c r="B64" s="26" t="s">
        <v>39</v>
      </c>
      <c r="C64" s="26" t="s">
        <v>40</v>
      </c>
      <c r="D64" s="25" t="s">
        <v>41</v>
      </c>
      <c r="E64" s="25" t="s">
        <v>41</v>
      </c>
      <c r="F64" s="90" t="s">
        <v>42</v>
      </c>
      <c r="G64" s="28"/>
      <c r="H64" s="1"/>
      <c r="I64" s="25" t="s">
        <v>47</v>
      </c>
      <c r="J64" s="25" t="s">
        <v>48</v>
      </c>
      <c r="K64" s="25" t="s">
        <v>49</v>
      </c>
      <c r="L64" s="25" t="s">
        <v>50</v>
      </c>
      <c r="M64" s="25" t="s">
        <v>41</v>
      </c>
      <c r="N64" s="25" t="s">
        <v>51</v>
      </c>
      <c r="O64" s="25" t="s">
        <v>52</v>
      </c>
      <c r="P64" s="25" t="s">
        <v>53</v>
      </c>
      <c r="Q64" s="25"/>
      <c r="R64" s="25" t="s">
        <v>55</v>
      </c>
      <c r="S64" s="25" t="s">
        <v>56</v>
      </c>
      <c r="T64" s="32" t="s">
        <v>57</v>
      </c>
      <c r="U64" s="25" t="s">
        <v>56</v>
      </c>
      <c r="V64" s="27" t="s">
        <v>58</v>
      </c>
      <c r="W64" s="90"/>
      <c r="X64" s="28"/>
      <c r="Y64" s="25" t="s">
        <v>59</v>
      </c>
      <c r="Z64" s="25" t="s">
        <v>60</v>
      </c>
      <c r="AA64" s="25" t="s">
        <v>61</v>
      </c>
      <c r="AB64" s="25" t="s">
        <v>62</v>
      </c>
      <c r="AC64" s="25" t="s">
        <v>63</v>
      </c>
      <c r="AD64" s="25" t="s">
        <v>47</v>
      </c>
      <c r="AE64" s="25" t="s">
        <v>41</v>
      </c>
      <c r="AF64" s="25" t="s">
        <v>64</v>
      </c>
      <c r="AG64" s="25" t="s">
        <v>65</v>
      </c>
      <c r="AH64" s="90" t="s">
        <v>66</v>
      </c>
      <c r="AI64" s="28"/>
      <c r="AJ64" s="27" t="s">
        <v>67</v>
      </c>
      <c r="AK64" s="28"/>
    </row>
    <row r="65" spans="1:38" x14ac:dyDescent="0.3">
      <c r="A65" s="25" t="s">
        <v>43</v>
      </c>
      <c r="B65" s="26"/>
      <c r="C65" s="26"/>
      <c r="D65" s="25"/>
      <c r="E65" s="25" t="s">
        <v>44</v>
      </c>
      <c r="F65" s="31" t="s">
        <v>45</v>
      </c>
      <c r="G65" s="31" t="s">
        <v>46</v>
      </c>
      <c r="H65" s="1"/>
      <c r="I65" s="25"/>
      <c r="J65" s="25" t="s">
        <v>68</v>
      </c>
      <c r="K65" s="25"/>
      <c r="L65" s="25" t="s">
        <v>69</v>
      </c>
      <c r="M65" s="25"/>
      <c r="N65" s="25"/>
      <c r="O65" s="25" t="s">
        <v>70</v>
      </c>
      <c r="P65" s="25"/>
      <c r="Q65" s="25"/>
      <c r="R65" s="25"/>
      <c r="S65" s="25"/>
      <c r="T65" s="25"/>
      <c r="U65" s="25"/>
      <c r="V65" s="31" t="s">
        <v>72</v>
      </c>
      <c r="W65" s="31" t="s">
        <v>72</v>
      </c>
      <c r="X65" s="31" t="s">
        <v>73</v>
      </c>
      <c r="Y65" s="25" t="s">
        <v>74</v>
      </c>
      <c r="Z65" s="25" t="s">
        <v>75</v>
      </c>
      <c r="AA65" s="25" t="s">
        <v>76</v>
      </c>
      <c r="AB65" s="25" t="s">
        <v>77</v>
      </c>
      <c r="AC65" s="25" t="s">
        <v>78</v>
      </c>
      <c r="AD65" s="25"/>
      <c r="AE65" s="25"/>
      <c r="AF65" s="25"/>
      <c r="AG65" s="25" t="s">
        <v>79</v>
      </c>
      <c r="AH65" s="31" t="s">
        <v>80</v>
      </c>
      <c r="AI65" s="31" t="s">
        <v>81</v>
      </c>
      <c r="AJ65" s="31" t="s">
        <v>80</v>
      </c>
      <c r="AK65" s="31" t="s">
        <v>81</v>
      </c>
    </row>
    <row r="66" spans="1:38" x14ac:dyDescent="0.3">
      <c r="A66" s="26"/>
      <c r="B66" s="26"/>
      <c r="C66" s="26"/>
      <c r="D66" s="25"/>
      <c r="E66" s="25"/>
      <c r="F66" s="25"/>
      <c r="G66" s="25"/>
      <c r="H66" s="1"/>
      <c r="I66" s="25"/>
      <c r="J66" s="25"/>
      <c r="K66" s="25"/>
      <c r="L66" s="25" t="s">
        <v>82</v>
      </c>
      <c r="M66" s="25"/>
      <c r="N66" s="25"/>
      <c r="O66" s="25" t="s">
        <v>83</v>
      </c>
      <c r="P66" s="25"/>
      <c r="Q66" s="25"/>
      <c r="R66" s="25"/>
      <c r="S66" s="25"/>
      <c r="T66" s="25"/>
      <c r="U66" s="25"/>
      <c r="V66" s="25" t="s">
        <v>82</v>
      </c>
      <c r="W66" s="25" t="s">
        <v>82</v>
      </c>
      <c r="X66" s="25" t="s">
        <v>85</v>
      </c>
      <c r="Y66" s="25" t="s">
        <v>44</v>
      </c>
      <c r="Z66" s="25" t="s">
        <v>86</v>
      </c>
      <c r="AA66" s="25"/>
      <c r="AB66" s="25" t="s">
        <v>87</v>
      </c>
      <c r="AC66" s="25" t="s">
        <v>88</v>
      </c>
      <c r="AD66" s="25"/>
      <c r="AE66" s="25"/>
      <c r="AF66" s="25"/>
      <c r="AG66" s="25"/>
      <c r="AH66" s="25"/>
      <c r="AI66" s="25"/>
      <c r="AJ66" s="25"/>
      <c r="AK66" s="25"/>
    </row>
    <row r="67" spans="1:38" ht="15.6" x14ac:dyDescent="0.3">
      <c r="A67" s="26"/>
      <c r="B67" s="26"/>
      <c r="C67" s="26"/>
      <c r="D67" s="25"/>
      <c r="E67" s="25"/>
      <c r="F67" s="25"/>
      <c r="G67" s="25"/>
      <c r="H67" s="1"/>
      <c r="I67" s="25"/>
      <c r="J67" s="25"/>
      <c r="K67" s="25"/>
      <c r="L67" s="25" t="s">
        <v>90</v>
      </c>
      <c r="M67" s="25"/>
      <c r="N67" s="25"/>
      <c r="O67" s="25" t="s">
        <v>91</v>
      </c>
      <c r="P67" s="25"/>
      <c r="Q67" s="25"/>
      <c r="R67" s="25"/>
      <c r="S67" s="25"/>
      <c r="T67" s="25"/>
      <c r="U67" s="25"/>
      <c r="V67" s="38">
        <v>0.5</v>
      </c>
      <c r="W67" s="25" t="s">
        <v>93</v>
      </c>
      <c r="X67" s="38">
        <v>1.5</v>
      </c>
      <c r="Y67" s="25"/>
      <c r="Z67" s="25"/>
      <c r="AA67" s="25"/>
      <c r="AB67" s="25"/>
      <c r="AC67" s="40" t="s">
        <v>119</v>
      </c>
      <c r="AD67" s="25"/>
      <c r="AE67" s="25"/>
      <c r="AF67" s="25"/>
      <c r="AG67" s="25"/>
      <c r="AH67" s="25"/>
      <c r="AI67" s="25"/>
      <c r="AJ67" s="25"/>
      <c r="AK67" s="25"/>
    </row>
    <row r="68" spans="1:38" ht="15" thickBot="1" x14ac:dyDescent="0.35">
      <c r="A68" s="26"/>
      <c r="B68" s="26"/>
      <c r="C68" s="26"/>
      <c r="D68" s="25"/>
      <c r="E68" s="25"/>
      <c r="F68" s="25"/>
      <c r="G68" s="25"/>
      <c r="H68" s="1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 t="s">
        <v>95</v>
      </c>
      <c r="X68" s="25"/>
      <c r="Y68" s="25"/>
      <c r="Z68" s="25"/>
      <c r="AA68" s="25"/>
      <c r="AB68" s="25"/>
      <c r="AC68" s="25"/>
      <c r="AD68" s="25"/>
      <c r="AE68" s="25"/>
      <c r="AF68" s="25"/>
      <c r="AG68" s="41">
        <f>SUM(AG70:AG79)</f>
        <v>0</v>
      </c>
      <c r="AH68" s="42">
        <f>SUM(AH70:AH79)</f>
        <v>0</v>
      </c>
      <c r="AI68" s="41">
        <f>SUM(AI70:AI79)</f>
        <v>0</v>
      </c>
      <c r="AJ68" s="42">
        <f>SUM(AJ70:AJ79)</f>
        <v>0</v>
      </c>
      <c r="AK68" s="41">
        <f>SUM(AK70:AK79)</f>
        <v>0</v>
      </c>
    </row>
    <row r="69" spans="1:38" ht="15" thickTop="1" x14ac:dyDescent="0.3">
      <c r="A69" s="43"/>
      <c r="B69" s="43"/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8" x14ac:dyDescent="0.3">
      <c r="A70" s="45" t="s">
        <v>97</v>
      </c>
      <c r="B70" s="46" t="s">
        <v>98</v>
      </c>
      <c r="C70" s="46" t="s">
        <v>99</v>
      </c>
      <c r="D70" s="47"/>
      <c r="E70" s="47"/>
      <c r="F70" s="49"/>
      <c r="G70" s="50"/>
      <c r="H70" s="91"/>
      <c r="I70" s="50"/>
      <c r="J70" s="52"/>
      <c r="K70" s="52"/>
      <c r="L70" s="52"/>
      <c r="M70" s="53"/>
      <c r="N70" s="54">
        <f>IF(L70&lt;&gt;"",T20,0)</f>
        <v>0</v>
      </c>
      <c r="O70" s="54">
        <f>IF(M70&gt;0,100*M70+N70,0)</f>
        <v>0</v>
      </c>
      <c r="P70" s="49"/>
      <c r="Q70" s="54"/>
      <c r="R70" s="50"/>
      <c r="S70" s="36" t="str">
        <f>IF(R70&lt;&gt;"",DAYS360(I70,R70),"")</f>
        <v/>
      </c>
      <c r="T70" s="50"/>
      <c r="U70" s="36" t="str">
        <f>IF(T70&lt;&gt;"",DAYS360(I70,T70),"")</f>
        <v/>
      </c>
      <c r="V70" s="55">
        <f>IF(M70&gt;0,M70*0.5,0)</f>
        <v>0</v>
      </c>
      <c r="W70" s="53"/>
      <c r="X70" s="55">
        <f>IF(M70&gt;0,M70*1.5,0)</f>
        <v>0</v>
      </c>
      <c r="Y70" s="49"/>
      <c r="Z70" s="56">
        <f>IF(M70&gt;0,Y70/M70,0)</f>
        <v>0</v>
      </c>
      <c r="AA70" s="54">
        <f>IF(Y70&gt;0,Y70*100,0)</f>
        <v>0</v>
      </c>
      <c r="AB70" s="54">
        <f>IF(O70&gt;0,(Y70*100)-O70,0)</f>
        <v>0</v>
      </c>
      <c r="AC70" s="52"/>
      <c r="AD70" s="50"/>
      <c r="AE70" s="49"/>
      <c r="AF70" s="49"/>
      <c r="AG70" s="55">
        <f>IF(O70&gt;0,O70-((AE70*100)+AF70),0)</f>
        <v>0</v>
      </c>
      <c r="AH70" s="36">
        <f>IF(AG70&gt;0,1,0)</f>
        <v>0</v>
      </c>
      <c r="AI70" s="54">
        <f>IF(AH70=1,AG70,0)</f>
        <v>0</v>
      </c>
      <c r="AJ70" s="36">
        <f>IF(AG70&lt;0,1,0)</f>
        <v>0</v>
      </c>
      <c r="AK70" s="57">
        <f>IF(AJ70=1,AG70,0)</f>
        <v>0</v>
      </c>
      <c r="AL70" s="58"/>
    </row>
    <row r="71" spans="1:38" x14ac:dyDescent="0.3">
      <c r="A71" s="45" t="s">
        <v>100</v>
      </c>
      <c r="B71" s="58"/>
      <c r="C71" s="58"/>
      <c r="D71" s="62"/>
      <c r="E71" s="62"/>
      <c r="F71" s="62"/>
      <c r="G71" s="62"/>
      <c r="H71" s="51"/>
      <c r="I71" s="62"/>
      <c r="J71" s="62"/>
      <c r="K71" s="62"/>
      <c r="L71" s="62"/>
      <c r="M71" s="62"/>
      <c r="N71" s="64">
        <f>IF(L71&lt;&gt;"",T21,0)</f>
        <v>0</v>
      </c>
      <c r="O71" s="64">
        <f t="shared" ref="O71:O79" si="31">IF(M71&gt;0,100*M71+N71,0)</f>
        <v>0</v>
      </c>
      <c r="P71" s="61"/>
      <c r="Q71" s="64"/>
      <c r="R71" s="62"/>
      <c r="S71" s="37" t="str">
        <f t="shared" ref="S71:S79" si="32">IF(R71&lt;&gt;"",DAYS360(I71,R71),"")</f>
        <v/>
      </c>
      <c r="T71" s="62"/>
      <c r="U71" s="37" t="str">
        <f t="shared" ref="U71:U79" si="33">IF(T71&lt;&gt;"",DAYS360(I71,T71),"")</f>
        <v/>
      </c>
      <c r="V71" s="66">
        <f t="shared" ref="V71:V79" si="34">IF(M71&gt;0,M71*0.5,0)</f>
        <v>0</v>
      </c>
      <c r="W71" s="62"/>
      <c r="X71" s="66">
        <f t="shared" ref="X71:X79" si="35">IF(M71&gt;0,M71*1.5,0)</f>
        <v>0</v>
      </c>
      <c r="Y71" s="62"/>
      <c r="Z71" s="67">
        <f t="shared" ref="Z71:Z79" si="36">IF(M71&gt;0,Y71/M71,0)</f>
        <v>0</v>
      </c>
      <c r="AA71" s="64">
        <f t="shared" ref="AA71:AA79" si="37">IF(Y71&gt;0,Y71*100,0)</f>
        <v>0</v>
      </c>
      <c r="AB71" s="64">
        <f t="shared" ref="AB71:AB79" si="38">IF(O71&gt;0,(Y71*100)-O71,0)</f>
        <v>0</v>
      </c>
      <c r="AC71" s="62"/>
      <c r="AD71" s="62"/>
      <c r="AE71" s="62"/>
      <c r="AF71" s="62"/>
      <c r="AG71" s="66">
        <f t="shared" ref="AG71:AG79" si="39">IF(O71&gt;0,O71-((AE71*100)+AF71),0)</f>
        <v>0</v>
      </c>
      <c r="AH71" s="37">
        <f t="shared" ref="AH71:AH79" si="40">IF(AG71&gt;0,1,0)</f>
        <v>0</v>
      </c>
      <c r="AI71" s="64">
        <f t="shared" ref="AI71:AI79" si="41">IF(AH71=1,AG71,0)</f>
        <v>0</v>
      </c>
      <c r="AJ71" s="37">
        <f t="shared" ref="AJ71:AJ79" si="42">IF(AG71&lt;0,1,0)</f>
        <v>0</v>
      </c>
      <c r="AK71" s="68">
        <f t="shared" ref="AK71:AK79" si="43">IF(AJ71=1,AG71,0)</f>
        <v>0</v>
      </c>
      <c r="AL71" s="58"/>
    </row>
    <row r="72" spans="1:38" x14ac:dyDescent="0.3">
      <c r="A72" s="45" t="s">
        <v>101</v>
      </c>
      <c r="B72" s="58"/>
      <c r="C72" s="58"/>
      <c r="D72" s="62"/>
      <c r="E72" s="62"/>
      <c r="F72" s="62"/>
      <c r="G72" s="62"/>
      <c r="H72" s="51"/>
      <c r="I72" s="92"/>
      <c r="J72" s="62"/>
      <c r="K72" s="62"/>
      <c r="L72" s="62"/>
      <c r="M72" s="62"/>
      <c r="N72" s="64">
        <f t="shared" ref="N72:N79" si="44">IF(L72&lt;&gt;"",V23,0)</f>
        <v>0</v>
      </c>
      <c r="O72" s="64">
        <f t="shared" si="31"/>
        <v>0</v>
      </c>
      <c r="P72" s="61"/>
      <c r="Q72" s="64"/>
      <c r="R72" s="62"/>
      <c r="S72" s="37" t="str">
        <f t="shared" si="32"/>
        <v/>
      </c>
      <c r="T72" s="62"/>
      <c r="U72" s="37" t="str">
        <f t="shared" si="33"/>
        <v/>
      </c>
      <c r="V72" s="66">
        <f t="shared" si="34"/>
        <v>0</v>
      </c>
      <c r="W72" s="62"/>
      <c r="X72" s="66">
        <f t="shared" si="35"/>
        <v>0</v>
      </c>
      <c r="Y72" s="62"/>
      <c r="Z72" s="67">
        <f t="shared" si="36"/>
        <v>0</v>
      </c>
      <c r="AA72" s="64">
        <f t="shared" si="37"/>
        <v>0</v>
      </c>
      <c r="AB72" s="64">
        <f t="shared" si="38"/>
        <v>0</v>
      </c>
      <c r="AC72" s="62"/>
      <c r="AD72" s="62"/>
      <c r="AE72" s="62"/>
      <c r="AF72" s="62"/>
      <c r="AG72" s="66">
        <f t="shared" si="39"/>
        <v>0</v>
      </c>
      <c r="AH72" s="37">
        <f t="shared" si="40"/>
        <v>0</v>
      </c>
      <c r="AI72" s="64">
        <f t="shared" si="41"/>
        <v>0</v>
      </c>
      <c r="AJ72" s="37">
        <f t="shared" si="42"/>
        <v>0</v>
      </c>
      <c r="AK72" s="68">
        <f t="shared" si="43"/>
        <v>0</v>
      </c>
      <c r="AL72" s="58"/>
    </row>
    <row r="73" spans="1:38" x14ac:dyDescent="0.3">
      <c r="A73" s="45" t="s">
        <v>102</v>
      </c>
      <c r="B73" s="58"/>
      <c r="C73" s="58"/>
      <c r="D73" s="62"/>
      <c r="E73" s="62"/>
      <c r="F73" s="62"/>
      <c r="G73" s="62"/>
      <c r="H73" s="51"/>
      <c r="I73" s="62"/>
      <c r="J73" s="62"/>
      <c r="K73" s="62"/>
      <c r="L73" s="62"/>
      <c r="M73" s="62"/>
      <c r="N73" s="64">
        <f t="shared" si="44"/>
        <v>0</v>
      </c>
      <c r="O73" s="64">
        <f t="shared" si="31"/>
        <v>0</v>
      </c>
      <c r="P73" s="61"/>
      <c r="Q73" s="64"/>
      <c r="R73" s="62"/>
      <c r="S73" s="37" t="str">
        <f t="shared" si="32"/>
        <v/>
      </c>
      <c r="T73" s="62"/>
      <c r="U73" s="37" t="str">
        <f t="shared" si="33"/>
        <v/>
      </c>
      <c r="V73" s="66">
        <f t="shared" si="34"/>
        <v>0</v>
      </c>
      <c r="W73" s="62"/>
      <c r="X73" s="66">
        <f t="shared" si="35"/>
        <v>0</v>
      </c>
      <c r="Y73" s="62"/>
      <c r="Z73" s="67">
        <f t="shared" si="36"/>
        <v>0</v>
      </c>
      <c r="AA73" s="64">
        <f t="shared" si="37"/>
        <v>0</v>
      </c>
      <c r="AB73" s="64">
        <f t="shared" si="38"/>
        <v>0</v>
      </c>
      <c r="AC73" s="62"/>
      <c r="AD73" s="62"/>
      <c r="AE73" s="62"/>
      <c r="AF73" s="62"/>
      <c r="AG73" s="66">
        <f t="shared" si="39"/>
        <v>0</v>
      </c>
      <c r="AH73" s="37">
        <f t="shared" si="40"/>
        <v>0</v>
      </c>
      <c r="AI73" s="64">
        <f t="shared" si="41"/>
        <v>0</v>
      </c>
      <c r="AJ73" s="37">
        <f t="shared" si="42"/>
        <v>0</v>
      </c>
      <c r="AK73" s="68">
        <f t="shared" si="43"/>
        <v>0</v>
      </c>
      <c r="AL73" s="58"/>
    </row>
    <row r="74" spans="1:38" x14ac:dyDescent="0.3">
      <c r="A74" s="45" t="s">
        <v>103</v>
      </c>
      <c r="B74" s="58"/>
      <c r="C74" s="58"/>
      <c r="D74" s="62"/>
      <c r="E74" s="62"/>
      <c r="F74" s="62"/>
      <c r="G74" s="62"/>
      <c r="H74" s="51"/>
      <c r="I74" s="62"/>
      <c r="J74" s="62"/>
      <c r="K74" s="62"/>
      <c r="L74" s="62"/>
      <c r="M74" s="62"/>
      <c r="N74" s="64">
        <f t="shared" si="44"/>
        <v>0</v>
      </c>
      <c r="O74" s="64">
        <f t="shared" si="31"/>
        <v>0</v>
      </c>
      <c r="P74" s="61"/>
      <c r="Q74" s="64"/>
      <c r="R74" s="62"/>
      <c r="S74" s="37" t="str">
        <f t="shared" si="32"/>
        <v/>
      </c>
      <c r="T74" s="62"/>
      <c r="U74" s="37" t="str">
        <f t="shared" si="33"/>
        <v/>
      </c>
      <c r="V74" s="66">
        <f t="shared" si="34"/>
        <v>0</v>
      </c>
      <c r="W74" s="62"/>
      <c r="X74" s="66">
        <f t="shared" si="35"/>
        <v>0</v>
      </c>
      <c r="Y74" s="62"/>
      <c r="Z74" s="67">
        <f t="shared" si="36"/>
        <v>0</v>
      </c>
      <c r="AA74" s="64">
        <f t="shared" si="37"/>
        <v>0</v>
      </c>
      <c r="AB74" s="64">
        <f t="shared" si="38"/>
        <v>0</v>
      </c>
      <c r="AC74" s="62"/>
      <c r="AD74" s="62"/>
      <c r="AE74" s="62"/>
      <c r="AF74" s="62"/>
      <c r="AG74" s="66">
        <f t="shared" si="39"/>
        <v>0</v>
      </c>
      <c r="AH74" s="37">
        <f t="shared" si="40"/>
        <v>0</v>
      </c>
      <c r="AI74" s="64">
        <f t="shared" si="41"/>
        <v>0</v>
      </c>
      <c r="AJ74" s="37">
        <f t="shared" si="42"/>
        <v>0</v>
      </c>
      <c r="AK74" s="68">
        <f t="shared" si="43"/>
        <v>0</v>
      </c>
      <c r="AL74" s="58"/>
    </row>
    <row r="75" spans="1:38" x14ac:dyDescent="0.3">
      <c r="A75" s="45" t="s">
        <v>104</v>
      </c>
      <c r="B75" s="58"/>
      <c r="C75" s="58"/>
      <c r="D75" s="62"/>
      <c r="E75" s="62"/>
      <c r="F75" s="62"/>
      <c r="G75" s="62"/>
      <c r="H75" s="51"/>
      <c r="I75" s="62"/>
      <c r="J75" s="62"/>
      <c r="K75" s="62"/>
      <c r="L75" s="62"/>
      <c r="M75" s="62"/>
      <c r="N75" s="64">
        <f t="shared" si="44"/>
        <v>0</v>
      </c>
      <c r="O75" s="64">
        <f t="shared" si="31"/>
        <v>0</v>
      </c>
      <c r="P75" s="61"/>
      <c r="Q75" s="64"/>
      <c r="R75" s="62"/>
      <c r="S75" s="37" t="str">
        <f t="shared" si="32"/>
        <v/>
      </c>
      <c r="T75" s="62"/>
      <c r="U75" s="37" t="str">
        <f t="shared" si="33"/>
        <v/>
      </c>
      <c r="V75" s="66">
        <f t="shared" si="34"/>
        <v>0</v>
      </c>
      <c r="W75" s="62"/>
      <c r="X75" s="66">
        <f t="shared" si="35"/>
        <v>0</v>
      </c>
      <c r="Y75" s="62"/>
      <c r="Z75" s="67">
        <f t="shared" si="36"/>
        <v>0</v>
      </c>
      <c r="AA75" s="64">
        <f t="shared" si="37"/>
        <v>0</v>
      </c>
      <c r="AB75" s="64">
        <f t="shared" si="38"/>
        <v>0</v>
      </c>
      <c r="AC75" s="62"/>
      <c r="AD75" s="62"/>
      <c r="AE75" s="62"/>
      <c r="AF75" s="62"/>
      <c r="AG75" s="66">
        <f t="shared" si="39"/>
        <v>0</v>
      </c>
      <c r="AH75" s="37">
        <f t="shared" si="40"/>
        <v>0</v>
      </c>
      <c r="AI75" s="64">
        <f t="shared" si="41"/>
        <v>0</v>
      </c>
      <c r="AJ75" s="37">
        <f t="shared" si="42"/>
        <v>0</v>
      </c>
      <c r="AK75" s="68">
        <f t="shared" si="43"/>
        <v>0</v>
      </c>
      <c r="AL75" s="58"/>
    </row>
    <row r="76" spans="1:38" x14ac:dyDescent="0.3">
      <c r="A76" s="45" t="s">
        <v>105</v>
      </c>
      <c r="B76" s="58"/>
      <c r="C76" s="58"/>
      <c r="D76" s="62"/>
      <c r="E76" s="62"/>
      <c r="F76" s="62"/>
      <c r="G76" s="62"/>
      <c r="H76" s="51"/>
      <c r="I76" s="62"/>
      <c r="J76" s="62"/>
      <c r="K76" s="62"/>
      <c r="L76" s="62"/>
      <c r="M76" s="62"/>
      <c r="N76" s="64">
        <f t="shared" si="44"/>
        <v>0</v>
      </c>
      <c r="O76" s="64">
        <f t="shared" si="31"/>
        <v>0</v>
      </c>
      <c r="P76" s="61"/>
      <c r="Q76" s="64"/>
      <c r="R76" s="62"/>
      <c r="S76" s="37" t="str">
        <f t="shared" si="32"/>
        <v/>
      </c>
      <c r="T76" s="62"/>
      <c r="U76" s="37" t="str">
        <f t="shared" si="33"/>
        <v/>
      </c>
      <c r="V76" s="66">
        <f t="shared" si="34"/>
        <v>0</v>
      </c>
      <c r="W76" s="62"/>
      <c r="X76" s="66">
        <f t="shared" si="35"/>
        <v>0</v>
      </c>
      <c r="Y76" s="62"/>
      <c r="Z76" s="67">
        <f t="shared" si="36"/>
        <v>0</v>
      </c>
      <c r="AA76" s="64">
        <f t="shared" si="37"/>
        <v>0</v>
      </c>
      <c r="AB76" s="64">
        <f t="shared" si="38"/>
        <v>0</v>
      </c>
      <c r="AC76" s="62"/>
      <c r="AD76" s="62"/>
      <c r="AE76" s="62"/>
      <c r="AF76" s="62"/>
      <c r="AG76" s="66">
        <f t="shared" si="39"/>
        <v>0</v>
      </c>
      <c r="AH76" s="37">
        <f t="shared" si="40"/>
        <v>0</v>
      </c>
      <c r="AI76" s="64">
        <f t="shared" si="41"/>
        <v>0</v>
      </c>
      <c r="AJ76" s="37">
        <f t="shared" si="42"/>
        <v>0</v>
      </c>
      <c r="AK76" s="68">
        <f t="shared" si="43"/>
        <v>0</v>
      </c>
      <c r="AL76" s="58"/>
    </row>
    <row r="77" spans="1:38" x14ac:dyDescent="0.3">
      <c r="A77" s="45" t="s">
        <v>106</v>
      </c>
      <c r="B77" s="58"/>
      <c r="C77" s="58"/>
      <c r="D77" s="62"/>
      <c r="E77" s="62"/>
      <c r="F77" s="62"/>
      <c r="G77" s="62"/>
      <c r="H77" s="51"/>
      <c r="I77" s="62"/>
      <c r="J77" s="62"/>
      <c r="K77" s="62"/>
      <c r="L77" s="62"/>
      <c r="M77" s="62"/>
      <c r="N77" s="64">
        <f t="shared" si="44"/>
        <v>0</v>
      </c>
      <c r="O77" s="64">
        <f t="shared" si="31"/>
        <v>0</v>
      </c>
      <c r="P77" s="61"/>
      <c r="Q77" s="64"/>
      <c r="R77" s="62"/>
      <c r="S77" s="37" t="str">
        <f t="shared" si="32"/>
        <v/>
      </c>
      <c r="T77" s="62"/>
      <c r="U77" s="37" t="str">
        <f t="shared" si="33"/>
        <v/>
      </c>
      <c r="V77" s="66">
        <f t="shared" si="34"/>
        <v>0</v>
      </c>
      <c r="W77" s="62"/>
      <c r="X77" s="66">
        <f t="shared" si="35"/>
        <v>0</v>
      </c>
      <c r="Y77" s="62"/>
      <c r="Z77" s="67">
        <f t="shared" si="36"/>
        <v>0</v>
      </c>
      <c r="AA77" s="64">
        <f t="shared" si="37"/>
        <v>0</v>
      </c>
      <c r="AB77" s="64">
        <f t="shared" si="38"/>
        <v>0</v>
      </c>
      <c r="AC77" s="62"/>
      <c r="AD77" s="62"/>
      <c r="AE77" s="62"/>
      <c r="AF77" s="62"/>
      <c r="AG77" s="66">
        <f t="shared" si="39"/>
        <v>0</v>
      </c>
      <c r="AH77" s="37">
        <f t="shared" si="40"/>
        <v>0</v>
      </c>
      <c r="AI77" s="64">
        <f t="shared" si="41"/>
        <v>0</v>
      </c>
      <c r="AJ77" s="37">
        <f t="shared" si="42"/>
        <v>0</v>
      </c>
      <c r="AK77" s="68">
        <f t="shared" si="43"/>
        <v>0</v>
      </c>
      <c r="AL77" s="58"/>
    </row>
    <row r="78" spans="1:38" x14ac:dyDescent="0.3">
      <c r="A78" s="45" t="s">
        <v>107</v>
      </c>
      <c r="B78" s="58"/>
      <c r="C78" s="58"/>
      <c r="D78" s="62"/>
      <c r="E78" s="62"/>
      <c r="F78" s="62"/>
      <c r="G78" s="62"/>
      <c r="H78" s="51"/>
      <c r="I78" s="62"/>
      <c r="J78" s="62"/>
      <c r="K78" s="62"/>
      <c r="L78" s="62"/>
      <c r="M78" s="62"/>
      <c r="N78" s="64">
        <f t="shared" si="44"/>
        <v>0</v>
      </c>
      <c r="O78" s="64">
        <f t="shared" si="31"/>
        <v>0</v>
      </c>
      <c r="P78" s="61"/>
      <c r="Q78" s="64"/>
      <c r="R78" s="62"/>
      <c r="S78" s="37" t="str">
        <f t="shared" si="32"/>
        <v/>
      </c>
      <c r="T78" s="62"/>
      <c r="U78" s="37" t="str">
        <f t="shared" si="33"/>
        <v/>
      </c>
      <c r="V78" s="66">
        <f t="shared" si="34"/>
        <v>0</v>
      </c>
      <c r="W78" s="62"/>
      <c r="X78" s="66">
        <f t="shared" si="35"/>
        <v>0</v>
      </c>
      <c r="Y78" s="62"/>
      <c r="Z78" s="67">
        <f t="shared" si="36"/>
        <v>0</v>
      </c>
      <c r="AA78" s="64">
        <f t="shared" si="37"/>
        <v>0</v>
      </c>
      <c r="AB78" s="64">
        <f t="shared" si="38"/>
        <v>0</v>
      </c>
      <c r="AC78" s="62"/>
      <c r="AD78" s="62"/>
      <c r="AE78" s="62"/>
      <c r="AF78" s="62"/>
      <c r="AG78" s="66">
        <f t="shared" si="39"/>
        <v>0</v>
      </c>
      <c r="AH78" s="37">
        <f t="shared" si="40"/>
        <v>0</v>
      </c>
      <c r="AI78" s="64">
        <f t="shared" si="41"/>
        <v>0</v>
      </c>
      <c r="AJ78" s="37">
        <f t="shared" si="42"/>
        <v>0</v>
      </c>
      <c r="AK78" s="68">
        <f t="shared" si="43"/>
        <v>0</v>
      </c>
      <c r="AL78" s="58"/>
    </row>
    <row r="79" spans="1:38" x14ac:dyDescent="0.3">
      <c r="A79" s="45" t="s">
        <v>108</v>
      </c>
      <c r="B79" s="58"/>
      <c r="C79" s="58"/>
      <c r="D79" s="62"/>
      <c r="E79" s="62"/>
      <c r="F79" s="62"/>
      <c r="G79" s="62"/>
      <c r="H79" s="51"/>
      <c r="I79" s="62"/>
      <c r="J79" s="62"/>
      <c r="K79" s="62"/>
      <c r="L79" s="62"/>
      <c r="M79" s="62"/>
      <c r="N79" s="64">
        <f t="shared" si="44"/>
        <v>0</v>
      </c>
      <c r="O79" s="64">
        <f t="shared" si="31"/>
        <v>0</v>
      </c>
      <c r="P79" s="61"/>
      <c r="Q79" s="64"/>
      <c r="R79" s="62"/>
      <c r="S79" s="37" t="str">
        <f t="shared" si="32"/>
        <v/>
      </c>
      <c r="T79" s="62"/>
      <c r="U79" s="37" t="str">
        <f t="shared" si="33"/>
        <v/>
      </c>
      <c r="V79" s="66">
        <f t="shared" si="34"/>
        <v>0</v>
      </c>
      <c r="W79" s="62"/>
      <c r="X79" s="66">
        <f t="shared" si="35"/>
        <v>0</v>
      </c>
      <c r="Y79" s="62"/>
      <c r="Z79" s="67">
        <f t="shared" si="36"/>
        <v>0</v>
      </c>
      <c r="AA79" s="64">
        <f t="shared" si="37"/>
        <v>0</v>
      </c>
      <c r="AB79" s="64">
        <f t="shared" si="38"/>
        <v>0</v>
      </c>
      <c r="AC79" s="62"/>
      <c r="AD79" s="62"/>
      <c r="AE79" s="62"/>
      <c r="AF79" s="62"/>
      <c r="AG79" s="66">
        <f t="shared" si="39"/>
        <v>0</v>
      </c>
      <c r="AH79" s="37">
        <f t="shared" si="40"/>
        <v>0</v>
      </c>
      <c r="AI79" s="64">
        <f t="shared" si="41"/>
        <v>0</v>
      </c>
      <c r="AJ79" s="37">
        <f t="shared" si="42"/>
        <v>0</v>
      </c>
      <c r="AK79" s="68">
        <f t="shared" si="43"/>
        <v>0</v>
      </c>
      <c r="AL79" s="58"/>
    </row>
  </sheetData>
  <mergeCells count="16">
    <mergeCell ref="A44:AK44"/>
    <mergeCell ref="F45:G45"/>
    <mergeCell ref="AH45:AI45"/>
    <mergeCell ref="AJ45:AK45"/>
    <mergeCell ref="A63:AK63"/>
    <mergeCell ref="F64:G64"/>
    <mergeCell ref="V64:X64"/>
    <mergeCell ref="AH64:AI64"/>
    <mergeCell ref="AJ64:AK64"/>
    <mergeCell ref="N2:N21"/>
    <mergeCell ref="A24:G24"/>
    <mergeCell ref="I24:AK24"/>
    <mergeCell ref="F25:G25"/>
    <mergeCell ref="V26:X26"/>
    <mergeCell ref="AH26:AI26"/>
    <mergeCell ref="AJ26:AK26"/>
  </mergeCells>
  <conditionalFormatting sqref="Z32:Z41">
    <cfRule type="cellIs" dxfId="0" priority="1" operator="greaterThan">
      <formula>0</formula>
    </cfRule>
    <cfRule type="cellIs" dxfId="1" priority="2" operator="lessThan">
      <formula>0</formula>
    </cfRule>
    <cfRule type="cellIs" priority="3" operator="equal">
      <formula>0</formula>
    </cfRule>
  </conditionalFormatting>
  <hyperlinks>
    <hyperlink ref="T26" r:id="rId1" xr:uid="{9241ADBE-74B3-45A0-8E4A-55DE12312BF6}"/>
    <hyperlink ref="T45" r:id="rId2" xr:uid="{A9872C1A-5C40-4B10-A1E8-5DE6FD175AF0}"/>
    <hyperlink ref="T64" r:id="rId3" xr:uid="{5A0F19F1-0909-4C71-A039-3F8FAC8754D3}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Wheelstrategie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</cp:lastModifiedBy>
  <dcterms:created xsi:type="dcterms:W3CDTF">2021-08-02T15:26:39Z</dcterms:created>
  <dcterms:modified xsi:type="dcterms:W3CDTF">2021-08-02T15:27:01Z</dcterms:modified>
</cp:coreProperties>
</file>