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ldinvestor\"/>
    </mc:Choice>
  </mc:AlternateContent>
  <xr:revisionPtr revIDLastSave="0" documentId="8_{BC378B58-A124-4F1C-9F87-4442D79A7632}" xr6:coauthVersionLast="47" xr6:coauthVersionMax="47" xr10:uidLastSave="{00000000-0000-0000-0000-000000000000}"/>
  <bookViews>
    <workbookView xWindow="28680" yWindow="270" windowWidth="25440" windowHeight="15270" xr2:uid="{C777895A-C99F-4731-93E2-E6D204FA0695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17" i="1"/>
  <c r="G16" i="1"/>
  <c r="F13" i="1"/>
  <c r="D13" i="1"/>
  <c r="K16" i="1"/>
  <c r="L16" i="1" s="1"/>
  <c r="N16" i="1" s="1"/>
  <c r="P16" i="1" s="1"/>
  <c r="Q16" i="1" s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16" i="1"/>
  <c r="M16" i="1"/>
  <c r="G13" i="1"/>
  <c r="B17" i="1"/>
  <c r="B18" i="1" s="1"/>
  <c r="B19" i="1" s="1"/>
  <c r="C17" i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K17" i="1" l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D16" i="1"/>
  <c r="E16" i="1" s="1"/>
  <c r="N17" i="1"/>
  <c r="N18" i="1" s="1"/>
  <c r="N19" i="1" s="1"/>
  <c r="P17" i="1"/>
  <c r="L17" i="1"/>
  <c r="B20" i="1"/>
  <c r="C37" i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N20" i="1" l="1"/>
  <c r="P18" i="1"/>
  <c r="Q17" i="1"/>
  <c r="L18" i="1"/>
  <c r="M17" i="1"/>
  <c r="B21" i="1"/>
  <c r="B22" i="1" s="1"/>
  <c r="D17" i="1" l="1"/>
  <c r="E17" i="1" s="1"/>
  <c r="P19" i="1"/>
  <c r="Q18" i="1"/>
  <c r="N21" i="1"/>
  <c r="N22" i="1" s="1"/>
  <c r="L19" i="1"/>
  <c r="M18" i="1"/>
  <c r="B23" i="1"/>
  <c r="D18" i="1" l="1"/>
  <c r="E18" i="1" s="1"/>
  <c r="P20" i="1"/>
  <c r="Q19" i="1"/>
  <c r="N23" i="1"/>
  <c r="L20" i="1"/>
  <c r="M19" i="1"/>
  <c r="B24" i="1"/>
  <c r="B25" i="1" s="1"/>
  <c r="B26" i="1" s="1"/>
  <c r="D19" i="1" l="1"/>
  <c r="E19" i="1" s="1"/>
  <c r="Q20" i="1"/>
  <c r="P21" i="1"/>
  <c r="N24" i="1"/>
  <c r="N25" i="1" s="1"/>
  <c r="N26" i="1" s="1"/>
  <c r="M20" i="1"/>
  <c r="L21" i="1"/>
  <c r="B27" i="1"/>
  <c r="D20" i="1" l="1"/>
  <c r="E20" i="1" s="1"/>
  <c r="N27" i="1"/>
  <c r="P22" i="1"/>
  <c r="Q21" i="1"/>
  <c r="L22" i="1"/>
  <c r="M21" i="1"/>
  <c r="B28" i="1"/>
  <c r="B29" i="1" s="1"/>
  <c r="B30" i="1" s="1"/>
  <c r="D21" i="1" l="1"/>
  <c r="G68" i="1" s="1"/>
  <c r="Q22" i="1"/>
  <c r="P23" i="1"/>
  <c r="N28" i="1"/>
  <c r="N29" i="1" s="1"/>
  <c r="N30" i="1" s="1"/>
  <c r="M22" i="1"/>
  <c r="L23" i="1"/>
  <c r="B31" i="1"/>
  <c r="B32" i="1" s="1"/>
  <c r="E21" i="1" l="1"/>
  <c r="D22" i="1"/>
  <c r="N31" i="1"/>
  <c r="N32" i="1" s="1"/>
  <c r="Q23" i="1"/>
  <c r="P24" i="1"/>
  <c r="M23" i="1"/>
  <c r="L24" i="1"/>
  <c r="B33" i="1"/>
  <c r="B34" i="1" s="1"/>
  <c r="B35" i="1" s="1"/>
  <c r="B36" i="1" s="1"/>
  <c r="E22" i="1" l="1"/>
  <c r="D23" i="1"/>
  <c r="P25" i="1"/>
  <c r="Q24" i="1"/>
  <c r="N33" i="1"/>
  <c r="N34" i="1" s="1"/>
  <c r="N35" i="1" s="1"/>
  <c r="N36" i="1" s="1"/>
  <c r="L25" i="1"/>
  <c r="M24" i="1"/>
  <c r="B37" i="1"/>
  <c r="E23" i="1" l="1"/>
  <c r="D24" i="1"/>
  <c r="N37" i="1"/>
  <c r="P26" i="1"/>
  <c r="Q25" i="1"/>
  <c r="L26" i="1"/>
  <c r="M25" i="1"/>
  <c r="B38" i="1"/>
  <c r="B39" i="1" s="1"/>
  <c r="B40" i="1" s="1"/>
  <c r="B41" i="1" s="1"/>
  <c r="B42" i="1" s="1"/>
  <c r="B43" i="1" s="1"/>
  <c r="B44" i="1" s="1"/>
  <c r="E24" i="1" l="1"/>
  <c r="D25" i="1"/>
  <c r="Q26" i="1"/>
  <c r="P27" i="1"/>
  <c r="N38" i="1"/>
  <c r="N39" i="1" s="1"/>
  <c r="N40" i="1" s="1"/>
  <c r="N41" i="1" s="1"/>
  <c r="N42" i="1" s="1"/>
  <c r="N43" i="1" s="1"/>
  <c r="N44" i="1" s="1"/>
  <c r="M26" i="1"/>
  <c r="L27" i="1"/>
  <c r="B45" i="1"/>
  <c r="B46" i="1" s="1"/>
  <c r="B47" i="1" s="1"/>
  <c r="B48" i="1" s="1"/>
  <c r="B49" i="1" s="1"/>
  <c r="B50" i="1" s="1"/>
  <c r="B51" i="1" s="1"/>
  <c r="E25" i="1" l="1"/>
  <c r="N45" i="1"/>
  <c r="N46" i="1" s="1"/>
  <c r="N47" i="1" s="1"/>
  <c r="N48" i="1" s="1"/>
  <c r="N49" i="1" s="1"/>
  <c r="N50" i="1" s="1"/>
  <c r="N51" i="1" s="1"/>
  <c r="D26" i="1"/>
  <c r="Q27" i="1"/>
  <c r="P28" i="1"/>
  <c r="M27" i="1"/>
  <c r="L28" i="1"/>
  <c r="B52" i="1"/>
  <c r="B53" i="1" s="1"/>
  <c r="B54" i="1" s="1"/>
  <c r="E26" i="1" l="1"/>
  <c r="D27" i="1"/>
  <c r="P29" i="1"/>
  <c r="Q28" i="1"/>
  <c r="N52" i="1"/>
  <c r="N53" i="1" s="1"/>
  <c r="N54" i="1" s="1"/>
  <c r="L29" i="1"/>
  <c r="M28" i="1"/>
  <c r="B55" i="1"/>
  <c r="B56" i="1" s="1"/>
  <c r="E27" i="1" l="1"/>
  <c r="D28" i="1"/>
  <c r="N55" i="1"/>
  <c r="N56" i="1" s="1"/>
  <c r="P30" i="1"/>
  <c r="Q29" i="1"/>
  <c r="L30" i="1"/>
  <c r="M29" i="1"/>
  <c r="B57" i="1"/>
  <c r="B58" i="1" s="1"/>
  <c r="B59" i="1" s="1"/>
  <c r="B60" i="1" s="1"/>
  <c r="B61" i="1" s="1"/>
  <c r="B62" i="1" s="1"/>
  <c r="B63" i="1" s="1"/>
  <c r="E28" i="1" l="1"/>
  <c r="D29" i="1"/>
  <c r="Q30" i="1"/>
  <c r="P31" i="1"/>
  <c r="N57" i="1"/>
  <c r="N58" i="1" s="1"/>
  <c r="N59" i="1" s="1"/>
  <c r="N60" i="1" s="1"/>
  <c r="N61" i="1" s="1"/>
  <c r="N62" i="1" s="1"/>
  <c r="N63" i="1" s="1"/>
  <c r="L31" i="1"/>
  <c r="M30" i="1"/>
  <c r="B64" i="1"/>
  <c r="B65" i="1" s="1"/>
  <c r="B66" i="1" s="1"/>
  <c r="E29" i="1" l="1"/>
  <c r="N64" i="1"/>
  <c r="N65" i="1" s="1"/>
  <c r="N66" i="1" s="1"/>
  <c r="D30" i="1"/>
  <c r="P32" i="1"/>
  <c r="Q31" i="1"/>
  <c r="M31" i="1"/>
  <c r="L32" i="1"/>
  <c r="B67" i="1"/>
  <c r="E30" i="1" l="1"/>
  <c r="D31" i="1"/>
  <c r="Q32" i="1"/>
  <c r="P33" i="1"/>
  <c r="N67" i="1"/>
  <c r="M32" i="1"/>
  <c r="L33" i="1"/>
  <c r="E31" i="1" l="1"/>
  <c r="D32" i="1"/>
  <c r="P34" i="1"/>
  <c r="Q33" i="1"/>
  <c r="L34" i="1"/>
  <c r="M33" i="1"/>
  <c r="E32" i="1" l="1"/>
  <c r="D33" i="1"/>
  <c r="P35" i="1"/>
  <c r="Q34" i="1"/>
  <c r="L35" i="1"/>
  <c r="M34" i="1"/>
  <c r="E33" i="1" l="1"/>
  <c r="D34" i="1"/>
  <c r="P36" i="1"/>
  <c r="Q35" i="1"/>
  <c r="L36" i="1"/>
  <c r="M35" i="1"/>
  <c r="E34" i="1" l="1"/>
  <c r="D35" i="1"/>
  <c r="P37" i="1"/>
  <c r="Q36" i="1"/>
  <c r="M36" i="1"/>
  <c r="L37" i="1"/>
  <c r="E35" i="1" l="1"/>
  <c r="D36" i="1"/>
  <c r="Q37" i="1"/>
  <c r="P38" i="1"/>
  <c r="M37" i="1"/>
  <c r="L38" i="1"/>
  <c r="E36" i="1" l="1"/>
  <c r="D37" i="1"/>
  <c r="P39" i="1"/>
  <c r="Q38" i="1"/>
  <c r="L39" i="1"/>
  <c r="M38" i="1"/>
  <c r="E37" i="1" l="1"/>
  <c r="D38" i="1"/>
  <c r="P40" i="1"/>
  <c r="Q39" i="1"/>
  <c r="L40" i="1"/>
  <c r="M39" i="1"/>
  <c r="E38" i="1" l="1"/>
  <c r="D39" i="1"/>
  <c r="P41" i="1"/>
  <c r="Q40" i="1"/>
  <c r="L41" i="1"/>
  <c r="M40" i="1"/>
  <c r="E39" i="1" l="1"/>
  <c r="D40" i="1"/>
  <c r="P42" i="1"/>
  <c r="Q41" i="1"/>
  <c r="L42" i="1"/>
  <c r="M41" i="1"/>
  <c r="E40" i="1" l="1"/>
  <c r="D41" i="1"/>
  <c r="P43" i="1"/>
  <c r="Q42" i="1"/>
  <c r="L43" i="1"/>
  <c r="M42" i="1"/>
  <c r="E41" i="1" l="1"/>
  <c r="D42" i="1"/>
  <c r="P44" i="1"/>
  <c r="Q43" i="1"/>
  <c r="L44" i="1"/>
  <c r="M43" i="1"/>
  <c r="E42" i="1" l="1"/>
  <c r="D43" i="1"/>
  <c r="P45" i="1"/>
  <c r="Q44" i="1"/>
  <c r="M44" i="1"/>
  <c r="L45" i="1"/>
  <c r="E43" i="1" l="1"/>
  <c r="D44" i="1"/>
  <c r="P46" i="1"/>
  <c r="Q45" i="1"/>
  <c r="L46" i="1"/>
  <c r="M45" i="1"/>
  <c r="E44" i="1" l="1"/>
  <c r="D45" i="1"/>
  <c r="P47" i="1"/>
  <c r="Q46" i="1"/>
  <c r="L47" i="1"/>
  <c r="M46" i="1"/>
  <c r="E45" i="1" l="1"/>
  <c r="D46" i="1"/>
  <c r="P48" i="1"/>
  <c r="Q47" i="1"/>
  <c r="L48" i="1"/>
  <c r="M47" i="1"/>
  <c r="E46" i="1" l="1"/>
  <c r="D47" i="1"/>
  <c r="P49" i="1"/>
  <c r="Q48" i="1"/>
  <c r="L49" i="1"/>
  <c r="M48" i="1"/>
  <c r="E47" i="1" l="1"/>
  <c r="D48" i="1"/>
  <c r="P50" i="1"/>
  <c r="Q49" i="1"/>
  <c r="L50" i="1"/>
  <c r="M49" i="1"/>
  <c r="E48" i="1" l="1"/>
  <c r="D49" i="1"/>
  <c r="P51" i="1"/>
  <c r="Q50" i="1"/>
  <c r="L51" i="1"/>
  <c r="M50" i="1"/>
  <c r="E49" i="1" l="1"/>
  <c r="D50" i="1"/>
  <c r="Q51" i="1"/>
  <c r="P52" i="1"/>
  <c r="L52" i="1"/>
  <c r="M51" i="1"/>
  <c r="E50" i="1" l="1"/>
  <c r="D51" i="1"/>
  <c r="P53" i="1"/>
  <c r="Q52" i="1"/>
  <c r="M52" i="1"/>
  <c r="L53" i="1"/>
  <c r="E51" i="1" l="1"/>
  <c r="D52" i="1"/>
  <c r="P54" i="1"/>
  <c r="Q53" i="1"/>
  <c r="L54" i="1"/>
  <c r="M53" i="1"/>
  <c r="E52" i="1" l="1"/>
  <c r="D53" i="1"/>
  <c r="P55" i="1"/>
  <c r="Q54" i="1"/>
  <c r="M54" i="1"/>
  <c r="L55" i="1"/>
  <c r="E53" i="1" l="1"/>
  <c r="D54" i="1"/>
  <c r="P56" i="1"/>
  <c r="Q55" i="1"/>
  <c r="L56" i="1"/>
  <c r="M55" i="1"/>
  <c r="E54" i="1" l="1"/>
  <c r="D55" i="1"/>
  <c r="Q56" i="1"/>
  <c r="P57" i="1"/>
  <c r="M56" i="1"/>
  <c r="L57" i="1"/>
  <c r="E55" i="1" l="1"/>
  <c r="D56" i="1"/>
  <c r="P58" i="1"/>
  <c r="Q57" i="1"/>
  <c r="L58" i="1"/>
  <c r="M57" i="1"/>
  <c r="E56" i="1" l="1"/>
  <c r="D57" i="1"/>
  <c r="P59" i="1"/>
  <c r="Q58" i="1"/>
  <c r="L59" i="1"/>
  <c r="M58" i="1"/>
  <c r="E57" i="1" l="1"/>
  <c r="D58" i="1"/>
  <c r="P60" i="1"/>
  <c r="Q59" i="1"/>
  <c r="L60" i="1"/>
  <c r="M59" i="1"/>
  <c r="E58" i="1" l="1"/>
  <c r="D59" i="1"/>
  <c r="P61" i="1"/>
  <c r="Q60" i="1"/>
  <c r="L61" i="1"/>
  <c r="M60" i="1"/>
  <c r="E59" i="1" l="1"/>
  <c r="D60" i="1"/>
  <c r="P62" i="1"/>
  <c r="Q61" i="1"/>
  <c r="L62" i="1"/>
  <c r="M61" i="1"/>
  <c r="E60" i="1" l="1"/>
  <c r="D61" i="1"/>
  <c r="P63" i="1"/>
  <c r="Q62" i="1"/>
  <c r="L63" i="1"/>
  <c r="M62" i="1"/>
  <c r="E61" i="1" l="1"/>
  <c r="D62" i="1"/>
  <c r="P64" i="1"/>
  <c r="Q63" i="1"/>
  <c r="L64" i="1"/>
  <c r="M63" i="1"/>
  <c r="E62" i="1" l="1"/>
  <c r="D63" i="1"/>
  <c r="P65" i="1"/>
  <c r="Q64" i="1"/>
  <c r="M64" i="1"/>
  <c r="L65" i="1"/>
  <c r="E63" i="1" l="1"/>
  <c r="D64" i="1"/>
  <c r="P66" i="1"/>
  <c r="Q65" i="1"/>
  <c r="L66" i="1"/>
  <c r="M65" i="1"/>
  <c r="E64" i="1" l="1"/>
  <c r="D65" i="1"/>
  <c r="Q66" i="1"/>
  <c r="P67" i="1"/>
  <c r="M66" i="1"/>
  <c r="L67" i="1"/>
  <c r="E65" i="1" l="1"/>
  <c r="D66" i="1"/>
  <c r="Q67" i="1"/>
  <c r="M67" i="1"/>
  <c r="E66" i="1" l="1"/>
  <c r="D67" i="1"/>
  <c r="E8" i="1" s="1"/>
  <c r="E67" i="1" l="1"/>
  <c r="E9" i="1" s="1"/>
  <c r="D68" i="1"/>
</calcChain>
</file>

<file path=xl/sharedStrings.xml><?xml version="1.0" encoding="utf-8"?>
<sst xmlns="http://schemas.openxmlformats.org/spreadsheetml/2006/main" count="15" uniqueCount="14">
  <si>
    <t>Deine 52-Wochen-Challenge</t>
  </si>
  <si>
    <t>Dein formuliertes Ziel</t>
  </si>
  <si>
    <t>Ich beginne in der ersten Woche mit</t>
  </si>
  <si>
    <t>Woche</t>
  </si>
  <si>
    <t>Sparziel</t>
  </si>
  <si>
    <t>Erhöhungsoptionen</t>
  </si>
  <si>
    <t>Ich erhöhe den Sparbeitrag um</t>
  </si>
  <si>
    <t>in folgendem Rhythmus</t>
  </si>
  <si>
    <t>eingezahlt</t>
  </si>
  <si>
    <t>Deine Sparrate in der 52. Woche beträgt</t>
  </si>
  <si>
    <t>Insgesamt sparst Du in 52 Wochen</t>
  </si>
  <si>
    <t>kumulativ</t>
  </si>
  <si>
    <t>Die Reise/der Kauf kostet</t>
  </si>
  <si>
    <t>einfach 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</si>
</sst>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9" tint="0.5999938962981048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2" borderId="0" xfId="0" applyFill="1"/>
    <xf numFmtId="0" fontId="3" fillId="2" borderId="0" xfId="0" applyFont="1" applyFill="1"/>
    <xf numFmtId="0" fontId="0" fillId="2" borderId="3" xfId="0" applyFill="1" applyBorder="1"/>
    <xf numFmtId="0" fontId="0" fillId="2" borderId="4" xfId="0" applyFill="1" applyBorder="1"/>
    <xf numFmtId="164" fontId="0" fillId="2" borderId="1" xfId="0" applyNumberFormat="1" applyFill="1" applyBorder="1"/>
    <xf numFmtId="164" fontId="0" fillId="2" borderId="0" xfId="0" applyNumberFormat="1" applyFill="1"/>
    <xf numFmtId="0" fontId="2" fillId="2" borderId="0" xfId="0" applyFont="1" applyFill="1"/>
    <xf numFmtId="0" fontId="4" fillId="2" borderId="0" xfId="0" applyFont="1" applyFill="1"/>
    <xf numFmtId="164" fontId="4" fillId="2" borderId="0" xfId="0" applyNumberFormat="1" applyFont="1" applyFill="1"/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164" fontId="0" fillId="2" borderId="1" xfId="0" applyNumberFormat="1" applyFill="1" applyBorder="1" applyAlignment="1">
      <alignment horizontal="right"/>
    </xf>
    <xf numFmtId="164" fontId="4" fillId="2" borderId="0" xfId="0" applyNumberFormat="1" applyFont="1" applyFill="1" applyProtection="1">
      <protection hidden="1"/>
    </xf>
    <xf numFmtId="0" fontId="4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164" fontId="4" fillId="2" borderId="0" xfId="0" applyNumberFormat="1" applyFont="1" applyFill="1" applyAlignment="1" applyProtection="1">
      <alignment horizontal="center"/>
      <protection hidden="1"/>
    </xf>
    <xf numFmtId="164" fontId="0" fillId="2" borderId="0" xfId="0" applyNumberFormat="1" applyFill="1" applyProtection="1">
      <protection hidden="1"/>
    </xf>
    <xf numFmtId="0" fontId="0" fillId="2" borderId="6" xfId="0" applyFill="1" applyBorder="1"/>
    <xf numFmtId="0" fontId="0" fillId="2" borderId="7" xfId="0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3" xfId="0" applyFont="1" applyFill="1" applyBorder="1" applyAlignment="1">
      <alignment horizontal="right"/>
    </xf>
    <xf numFmtId="164" fontId="1" fillId="2" borderId="1" xfId="0" applyNumberFormat="1" applyFont="1" applyFill="1" applyBorder="1"/>
    <xf numFmtId="164" fontId="1" fillId="0" borderId="1" xfId="0" applyNumberFormat="1" applyFont="1" applyBorder="1" applyProtection="1">
      <protection locked="0"/>
    </xf>
    <xf numFmtId="164" fontId="1" fillId="2" borderId="1" xfId="0" applyNumberFormat="1" applyFont="1" applyFill="1" applyBorder="1" applyProtection="1">
      <protection hidden="1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164" fontId="1" fillId="2" borderId="0" xfId="0" applyNumberFormat="1" applyFont="1" applyFill="1"/>
    <xf numFmtId="0" fontId="0" fillId="2" borderId="0" xfId="0" applyFill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164" fontId="0" fillId="0" borderId="1" xfId="0" applyNumberFormat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hidden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D127B-1A9B-4817-8776-CCE02410CB8B}">
  <dimension ref="A1:U121"/>
  <sheetViews>
    <sheetView tabSelected="1" workbookViewId="0">
      <selection activeCell="B2" sqref="B2"/>
    </sheetView>
  </sheetViews>
  <sheetFormatPr baseColWidth="10" defaultRowHeight="14.4" x14ac:dyDescent="0.3"/>
  <cols>
    <col min="9" max="9" width="108.21875" customWidth="1"/>
  </cols>
  <sheetData>
    <row r="1" spans="1:2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8"/>
      <c r="M1" s="3"/>
      <c r="N1" s="3"/>
      <c r="O1" s="3"/>
      <c r="P1" s="3"/>
      <c r="Q1" s="3"/>
      <c r="R1" s="3"/>
      <c r="S1" s="3"/>
      <c r="T1" s="3"/>
      <c r="U1" s="3"/>
    </row>
    <row r="2" spans="1:21" ht="21" x14ac:dyDescent="0.4">
      <c r="A2" s="3"/>
      <c r="B2" s="4" t="s">
        <v>0</v>
      </c>
      <c r="C2" s="3"/>
      <c r="D2" s="3"/>
      <c r="E2" s="3"/>
      <c r="F2" s="3"/>
      <c r="G2" s="3"/>
      <c r="H2" s="3"/>
      <c r="I2" s="3"/>
      <c r="J2" s="3"/>
      <c r="K2" s="3"/>
      <c r="L2" s="38"/>
      <c r="M2" s="3"/>
      <c r="N2" s="3"/>
      <c r="O2" s="3"/>
      <c r="P2" s="3"/>
      <c r="Q2" s="3"/>
      <c r="R2" s="3"/>
      <c r="S2" s="3"/>
      <c r="T2" s="3"/>
      <c r="U2" s="3"/>
    </row>
    <row r="3" spans="1:2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8"/>
      <c r="M3" s="3"/>
      <c r="N3" s="3"/>
      <c r="O3" s="3"/>
      <c r="P3" s="3"/>
      <c r="Q3" s="3"/>
      <c r="R3" s="3"/>
      <c r="S3" s="3"/>
      <c r="T3" s="3"/>
      <c r="U3" s="3"/>
    </row>
    <row r="4" spans="1:21" x14ac:dyDescent="0.3">
      <c r="A4" s="3"/>
      <c r="B4" s="23" t="s">
        <v>1</v>
      </c>
      <c r="C4" s="5"/>
      <c r="D4" s="41" t="s">
        <v>13</v>
      </c>
      <c r="E4" s="42"/>
      <c r="F4" s="43"/>
      <c r="G4" s="3"/>
      <c r="H4" s="3"/>
      <c r="I4" s="3"/>
      <c r="J4" s="3"/>
      <c r="K4" s="3"/>
      <c r="L4" s="38"/>
      <c r="M4" s="3"/>
      <c r="N4" s="3"/>
      <c r="O4" s="3"/>
      <c r="P4" s="3"/>
      <c r="Q4" s="3"/>
      <c r="R4" s="3"/>
      <c r="S4" s="3"/>
      <c r="T4" s="3"/>
      <c r="U4" s="3"/>
    </row>
    <row r="5" spans="1:21" x14ac:dyDescent="0.3">
      <c r="A5" s="3"/>
      <c r="B5" s="23" t="s">
        <v>12</v>
      </c>
      <c r="C5" s="5"/>
      <c r="D5" s="44">
        <v>1000</v>
      </c>
      <c r="E5" s="45"/>
      <c r="F5" s="46"/>
      <c r="G5" s="3"/>
      <c r="H5" s="3"/>
      <c r="I5" s="3"/>
      <c r="J5" s="3"/>
      <c r="K5" s="3"/>
      <c r="L5" s="38"/>
      <c r="M5" s="3"/>
      <c r="N5" s="3"/>
      <c r="O5" s="3"/>
      <c r="P5" s="3"/>
      <c r="Q5" s="3"/>
      <c r="R5" s="3"/>
      <c r="S5" s="3"/>
      <c r="T5" s="3"/>
      <c r="U5" s="3"/>
    </row>
    <row r="6" spans="1:2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8"/>
      <c r="M6" s="3"/>
      <c r="N6" s="3"/>
      <c r="O6" s="3"/>
      <c r="P6" s="3"/>
      <c r="Q6" s="3"/>
      <c r="R6" s="3"/>
      <c r="S6" s="3"/>
      <c r="T6" s="3"/>
      <c r="U6" s="3"/>
    </row>
    <row r="7" spans="1:21" x14ac:dyDescent="0.3">
      <c r="A7" s="3"/>
      <c r="B7" s="23" t="s">
        <v>2</v>
      </c>
      <c r="C7" s="6"/>
      <c r="D7" s="5"/>
      <c r="E7" s="27">
        <v>0.75</v>
      </c>
      <c r="F7" s="8"/>
      <c r="G7" s="8"/>
      <c r="H7" s="8"/>
      <c r="I7" s="8"/>
      <c r="J7" s="3"/>
      <c r="K7" s="3"/>
      <c r="L7" s="38"/>
      <c r="M7" s="3"/>
      <c r="N7" s="3"/>
      <c r="O7" s="3"/>
      <c r="P7" s="3"/>
      <c r="Q7" s="3"/>
      <c r="R7" s="3"/>
      <c r="S7" s="3"/>
      <c r="T7" s="3"/>
      <c r="U7" s="3"/>
    </row>
    <row r="8" spans="1:21" x14ac:dyDescent="0.3">
      <c r="A8" s="3"/>
      <c r="B8" s="23" t="s">
        <v>9</v>
      </c>
      <c r="C8" s="6"/>
      <c r="D8" s="5"/>
      <c r="E8" s="28">
        <f>D67</f>
        <v>39</v>
      </c>
      <c r="F8" s="8"/>
      <c r="G8" s="8"/>
      <c r="H8" s="8"/>
      <c r="I8" s="8"/>
      <c r="J8" s="3"/>
      <c r="K8" s="3"/>
      <c r="L8" s="38"/>
      <c r="M8" s="3"/>
      <c r="N8" s="3"/>
      <c r="O8" s="3"/>
      <c r="P8" s="3"/>
      <c r="Q8" s="3"/>
      <c r="R8" s="3"/>
      <c r="S8" s="3"/>
      <c r="T8" s="3"/>
      <c r="U8" s="3"/>
    </row>
    <row r="9" spans="1:21" x14ac:dyDescent="0.3">
      <c r="A9" s="3"/>
      <c r="B9" s="23" t="s">
        <v>10</v>
      </c>
      <c r="C9" s="6"/>
      <c r="D9" s="5"/>
      <c r="E9" s="28">
        <f>E67</f>
        <v>1033.5</v>
      </c>
      <c r="F9" s="47"/>
      <c r="G9" s="47"/>
      <c r="H9" s="8"/>
      <c r="I9" s="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3">
      <c r="A10" s="3"/>
      <c r="B10" s="3"/>
      <c r="C10" s="3"/>
      <c r="D10" s="3"/>
      <c r="E10" s="8"/>
      <c r="F10" s="8"/>
      <c r="G10" s="8"/>
      <c r="H10" s="8"/>
      <c r="I10" s="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x14ac:dyDescent="0.3">
      <c r="A11" s="3"/>
      <c r="B11" s="48" t="s">
        <v>5</v>
      </c>
      <c r="C11" s="49"/>
      <c r="D11" s="49"/>
      <c r="E11" s="49"/>
      <c r="F11" s="50"/>
      <c r="G11" s="8"/>
      <c r="H11" s="8"/>
      <c r="I11" s="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3">
      <c r="A12" s="3"/>
      <c r="B12" s="24" t="s">
        <v>6</v>
      </c>
      <c r="C12" s="21"/>
      <c r="D12" s="22"/>
      <c r="E12" s="36">
        <v>0.75</v>
      </c>
      <c r="F12" s="8"/>
      <c r="G12" s="8"/>
      <c r="H12" s="8"/>
      <c r="I12" s="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3">
      <c r="A13" s="3"/>
      <c r="B13" s="23" t="s">
        <v>7</v>
      </c>
      <c r="C13" s="6"/>
      <c r="D13" s="25" t="str">
        <f>IF(E13=1,"jede","alle")</f>
        <v>jede</v>
      </c>
      <c r="E13" s="37">
        <v>1</v>
      </c>
      <c r="F13" s="26" t="str">
        <f>IF(E13=1,"Woche","Wochen")</f>
        <v>Woche</v>
      </c>
      <c r="G13" s="15" t="str">
        <f>IF(OR(E13&lt;=0,E13&gt;4),"Erhöhung der Sparrate jede Woche bis max. jede 4. Woche","")</f>
        <v/>
      </c>
      <c r="H13" s="15"/>
      <c r="I13" s="15"/>
      <c r="J13" s="16"/>
      <c r="K13" s="16">
        <v>1</v>
      </c>
      <c r="L13" s="16">
        <v>2</v>
      </c>
      <c r="M13" s="16"/>
      <c r="N13" s="16">
        <v>3</v>
      </c>
      <c r="O13" s="16"/>
      <c r="P13" s="16">
        <v>4</v>
      </c>
      <c r="Q13" s="16"/>
      <c r="R13" s="17"/>
      <c r="S13" s="18"/>
      <c r="T13" s="3"/>
      <c r="U13" s="3"/>
    </row>
    <row r="14" spans="1:21" x14ac:dyDescent="0.3">
      <c r="A14" s="3"/>
      <c r="B14" s="29"/>
      <c r="C14" s="3"/>
      <c r="D14" s="30"/>
      <c r="E14" s="32"/>
      <c r="F14" s="31"/>
      <c r="G14" s="15"/>
      <c r="H14" s="15"/>
      <c r="I14" s="15"/>
      <c r="J14" s="16"/>
      <c r="K14" s="16"/>
      <c r="L14" s="16"/>
      <c r="M14" s="16"/>
      <c r="N14" s="16"/>
      <c r="O14" s="16"/>
      <c r="P14" s="16"/>
      <c r="Q14" s="16"/>
      <c r="R14" s="17"/>
      <c r="S14" s="18"/>
      <c r="T14" s="3"/>
      <c r="U14" s="3"/>
    </row>
    <row r="15" spans="1:21" x14ac:dyDescent="0.3">
      <c r="A15" s="3"/>
      <c r="B15" s="3"/>
      <c r="C15" s="34" t="s">
        <v>3</v>
      </c>
      <c r="D15" s="34" t="s">
        <v>4</v>
      </c>
      <c r="E15" s="40" t="s">
        <v>11</v>
      </c>
      <c r="F15" s="35" t="s">
        <v>8</v>
      </c>
      <c r="G15" s="35" t="s">
        <v>11</v>
      </c>
      <c r="H15" s="19"/>
      <c r="I15" s="19"/>
      <c r="J15" s="16"/>
      <c r="K15" s="16"/>
      <c r="L15" s="16"/>
      <c r="M15" s="16"/>
      <c r="N15" s="16"/>
      <c r="O15" s="16"/>
      <c r="P15" s="16"/>
      <c r="Q15" s="16"/>
      <c r="R15" s="17"/>
      <c r="S15" s="18"/>
      <c r="T15" s="3"/>
      <c r="U15" s="3"/>
    </row>
    <row r="16" spans="1:21" x14ac:dyDescent="0.3">
      <c r="A16" s="3"/>
      <c r="B16" s="16">
        <v>1</v>
      </c>
      <c r="C16" s="12">
        <v>1</v>
      </c>
      <c r="D16" s="14">
        <f t="shared" ref="D16:D47" si="0">IF($E$13=1,K16,IF($E$13=2,M16,IF($E$13=3,O16,IF($E$13=4,Q16,0))))</f>
        <v>0.75</v>
      </c>
      <c r="E16" s="7">
        <f>D16</f>
        <v>0.75</v>
      </c>
      <c r="F16" s="39"/>
      <c r="G16" s="33">
        <f>IF(F16&gt;0,F16,0)</f>
        <v>0</v>
      </c>
      <c r="H16" s="19"/>
      <c r="I16" s="19"/>
      <c r="J16" s="16"/>
      <c r="K16" s="15">
        <f>E7</f>
        <v>0.75</v>
      </c>
      <c r="L16" s="15">
        <f>K16</f>
        <v>0.75</v>
      </c>
      <c r="M16" s="15">
        <f t="shared" ref="M16:M47" si="1">IF($E$13=$L$13,L16,0)</f>
        <v>0</v>
      </c>
      <c r="N16" s="15">
        <f>L16</f>
        <v>0.75</v>
      </c>
      <c r="O16" s="15">
        <f t="shared" ref="O16:O47" si="2">IF($E$13=$N$13,N16,0)</f>
        <v>0</v>
      </c>
      <c r="P16" s="15">
        <f>N16</f>
        <v>0.75</v>
      </c>
      <c r="Q16" s="15">
        <f t="shared" ref="Q16:Q47" si="3">IF($E$13=$P$13,P16,0)</f>
        <v>0</v>
      </c>
      <c r="R16" s="17"/>
      <c r="S16" s="18"/>
      <c r="T16" s="3"/>
      <c r="U16" s="3"/>
    </row>
    <row r="17" spans="1:21" x14ac:dyDescent="0.3">
      <c r="A17" s="3"/>
      <c r="B17" s="16">
        <f>IF($E$13=1,B16+1,0)</f>
        <v>2</v>
      </c>
      <c r="C17" s="13">
        <f>C16+1</f>
        <v>2</v>
      </c>
      <c r="D17" s="14">
        <f t="shared" si="0"/>
        <v>1.5</v>
      </c>
      <c r="E17" s="7">
        <f>E16+D17</f>
        <v>2.25</v>
      </c>
      <c r="F17" s="39"/>
      <c r="G17" s="33">
        <f>IF(F17&gt;0,G16+F17,0)</f>
        <v>0</v>
      </c>
      <c r="H17" s="16"/>
      <c r="I17" s="16"/>
      <c r="J17" s="16"/>
      <c r="K17" s="15">
        <f t="shared" ref="K17:K48" si="4">IF($K$13=$E$13,K16+$E$12,0)</f>
        <v>1.5</v>
      </c>
      <c r="L17" s="15">
        <f t="shared" ref="L17:L48" si="5">IF(AND(B17=0,$L$13=$E$13),L16,L16+$E$12)</f>
        <v>1.5</v>
      </c>
      <c r="M17" s="15">
        <f t="shared" si="1"/>
        <v>0</v>
      </c>
      <c r="N17" s="15">
        <f t="shared" ref="N17:N48" si="6">IF(AND(B17=0,$N$13=$E$13),N16,N16+$E$12)</f>
        <v>1.5</v>
      </c>
      <c r="O17" s="15">
        <f t="shared" si="2"/>
        <v>0</v>
      </c>
      <c r="P17" s="15">
        <f t="shared" ref="P17:P48" si="7">IF(AND(B17=0,$P$13=$E$13),P16,P16+$E$12)</f>
        <v>1.5</v>
      </c>
      <c r="Q17" s="15">
        <f t="shared" si="3"/>
        <v>0</v>
      </c>
      <c r="R17" s="17"/>
      <c r="S17" s="18"/>
      <c r="T17" s="3"/>
      <c r="U17" s="3"/>
    </row>
    <row r="18" spans="1:21" x14ac:dyDescent="0.3">
      <c r="A18" s="3"/>
      <c r="B18" s="16">
        <f>IF($E$13=1,B17+1,IF($E$13=2,B16+1,0))</f>
        <v>3</v>
      </c>
      <c r="C18" s="13">
        <f>C17+1</f>
        <v>3</v>
      </c>
      <c r="D18" s="14">
        <f t="shared" si="0"/>
        <v>2.25</v>
      </c>
      <c r="E18" s="7">
        <f t="shared" ref="E18:E67" si="8">E17+D18</f>
        <v>4.5</v>
      </c>
      <c r="F18" s="39"/>
      <c r="G18" s="33">
        <f t="shared" ref="G18:G67" si="9">IF(F18&gt;0,G17+F18,0)</f>
        <v>0</v>
      </c>
      <c r="H18" s="16"/>
      <c r="I18" s="16"/>
      <c r="J18" s="16"/>
      <c r="K18" s="15">
        <f t="shared" si="4"/>
        <v>2.25</v>
      </c>
      <c r="L18" s="15">
        <f t="shared" si="5"/>
        <v>2.25</v>
      </c>
      <c r="M18" s="15">
        <f t="shared" si="1"/>
        <v>0</v>
      </c>
      <c r="N18" s="15">
        <f t="shared" si="6"/>
        <v>2.25</v>
      </c>
      <c r="O18" s="15">
        <f t="shared" si="2"/>
        <v>0</v>
      </c>
      <c r="P18" s="15">
        <f t="shared" si="7"/>
        <v>2.25</v>
      </c>
      <c r="Q18" s="15">
        <f t="shared" si="3"/>
        <v>0</v>
      </c>
      <c r="R18" s="17"/>
      <c r="S18" s="18"/>
      <c r="T18" s="3"/>
      <c r="U18" s="3"/>
    </row>
    <row r="19" spans="1:21" x14ac:dyDescent="0.3">
      <c r="A19" s="3"/>
      <c r="B19" s="16">
        <f>IF($E$13=1,B18+1,IF($E$13=2,B17,IF($E$13=3,B16+1,0)))</f>
        <v>4</v>
      </c>
      <c r="C19" s="13">
        <f t="shared" ref="C19:C50" si="10">C18+1</f>
        <v>4</v>
      </c>
      <c r="D19" s="14">
        <f t="shared" si="0"/>
        <v>3</v>
      </c>
      <c r="E19" s="7">
        <f t="shared" si="8"/>
        <v>7.5</v>
      </c>
      <c r="F19" s="39"/>
      <c r="G19" s="33">
        <f t="shared" si="9"/>
        <v>0</v>
      </c>
      <c r="H19" s="16"/>
      <c r="I19" s="16"/>
      <c r="J19" s="16"/>
      <c r="K19" s="15">
        <f t="shared" si="4"/>
        <v>3</v>
      </c>
      <c r="L19" s="15">
        <f t="shared" si="5"/>
        <v>3</v>
      </c>
      <c r="M19" s="15">
        <f t="shared" si="1"/>
        <v>0</v>
      </c>
      <c r="N19" s="15">
        <f t="shared" si="6"/>
        <v>3</v>
      </c>
      <c r="O19" s="15">
        <f t="shared" si="2"/>
        <v>0</v>
      </c>
      <c r="P19" s="15">
        <f t="shared" si="7"/>
        <v>3</v>
      </c>
      <c r="Q19" s="15">
        <f t="shared" si="3"/>
        <v>0</v>
      </c>
      <c r="R19" s="17"/>
      <c r="S19" s="18"/>
      <c r="T19" s="3"/>
      <c r="U19" s="3"/>
    </row>
    <row r="20" spans="1:21" x14ac:dyDescent="0.3">
      <c r="A20" s="3"/>
      <c r="B20" s="16">
        <f>IF($E$13=1,B19+1,IF($E$13=2,B18+1,IF($E$13=3,0,IF($E$13=4,B16+1,0))))</f>
        <v>5</v>
      </c>
      <c r="C20" s="13">
        <f t="shared" si="10"/>
        <v>5</v>
      </c>
      <c r="D20" s="14">
        <f t="shared" si="0"/>
        <v>3.75</v>
      </c>
      <c r="E20" s="7">
        <f t="shared" si="8"/>
        <v>11.25</v>
      </c>
      <c r="F20" s="39"/>
      <c r="G20" s="33">
        <f t="shared" si="9"/>
        <v>0</v>
      </c>
      <c r="H20" s="16"/>
      <c r="I20" s="16"/>
      <c r="J20" s="16"/>
      <c r="K20" s="15">
        <f t="shared" si="4"/>
        <v>3.75</v>
      </c>
      <c r="L20" s="15">
        <f t="shared" si="5"/>
        <v>3.75</v>
      </c>
      <c r="M20" s="15">
        <f t="shared" si="1"/>
        <v>0</v>
      </c>
      <c r="N20" s="15">
        <f t="shared" si="6"/>
        <v>3.75</v>
      </c>
      <c r="O20" s="15">
        <f t="shared" si="2"/>
        <v>0</v>
      </c>
      <c r="P20" s="15">
        <f t="shared" si="7"/>
        <v>3.75</v>
      </c>
      <c r="Q20" s="15">
        <f t="shared" si="3"/>
        <v>0</v>
      </c>
      <c r="R20" s="17"/>
      <c r="S20" s="18"/>
      <c r="T20" s="3"/>
      <c r="U20" s="3"/>
    </row>
    <row r="21" spans="1:21" x14ac:dyDescent="0.3">
      <c r="A21" s="3"/>
      <c r="B21" s="16">
        <f>IF($E$13=1,B20+1,IF($E$13=2,0,IF($E$13=3,0,IF($E$13=4,0,0))))</f>
        <v>6</v>
      </c>
      <c r="C21" s="13">
        <f t="shared" si="10"/>
        <v>6</v>
      </c>
      <c r="D21" s="14">
        <f t="shared" si="0"/>
        <v>4.5</v>
      </c>
      <c r="E21" s="7">
        <f t="shared" si="8"/>
        <v>15.75</v>
      </c>
      <c r="F21" s="39"/>
      <c r="G21" s="33">
        <f t="shared" si="9"/>
        <v>0</v>
      </c>
      <c r="H21" s="16"/>
      <c r="I21" s="16"/>
      <c r="J21" s="16"/>
      <c r="K21" s="15">
        <f t="shared" si="4"/>
        <v>4.5</v>
      </c>
      <c r="L21" s="15">
        <f t="shared" si="5"/>
        <v>4.5</v>
      </c>
      <c r="M21" s="15">
        <f t="shared" si="1"/>
        <v>0</v>
      </c>
      <c r="N21" s="15">
        <f t="shared" si="6"/>
        <v>4.5</v>
      </c>
      <c r="O21" s="15">
        <f t="shared" si="2"/>
        <v>0</v>
      </c>
      <c r="P21" s="15">
        <f t="shared" si="7"/>
        <v>4.5</v>
      </c>
      <c r="Q21" s="15">
        <f t="shared" si="3"/>
        <v>0</v>
      </c>
      <c r="R21" s="17"/>
      <c r="S21" s="18"/>
      <c r="T21" s="3"/>
      <c r="U21" s="3"/>
    </row>
    <row r="22" spans="1:21" x14ac:dyDescent="0.3">
      <c r="A22" s="3"/>
      <c r="B22" s="16">
        <f>IF($E$13=1,B21+1,IF($E$13=2,B20+1,IF($E$13=3,B19+1,IF($E$13=4,0,0))))</f>
        <v>7</v>
      </c>
      <c r="C22" s="13">
        <f t="shared" si="10"/>
        <v>7</v>
      </c>
      <c r="D22" s="14">
        <f t="shared" si="0"/>
        <v>5.25</v>
      </c>
      <c r="E22" s="7">
        <f t="shared" si="8"/>
        <v>21</v>
      </c>
      <c r="F22" s="39"/>
      <c r="G22" s="33">
        <f t="shared" si="9"/>
        <v>0</v>
      </c>
      <c r="H22" s="16"/>
      <c r="I22" s="16"/>
      <c r="J22" s="16"/>
      <c r="K22" s="15">
        <f t="shared" si="4"/>
        <v>5.25</v>
      </c>
      <c r="L22" s="15">
        <f t="shared" si="5"/>
        <v>5.25</v>
      </c>
      <c r="M22" s="15">
        <f t="shared" si="1"/>
        <v>0</v>
      </c>
      <c r="N22" s="15">
        <f t="shared" si="6"/>
        <v>5.25</v>
      </c>
      <c r="O22" s="15">
        <f t="shared" si="2"/>
        <v>0</v>
      </c>
      <c r="P22" s="15">
        <f t="shared" si="7"/>
        <v>5.25</v>
      </c>
      <c r="Q22" s="15">
        <f t="shared" si="3"/>
        <v>0</v>
      </c>
      <c r="R22" s="17"/>
      <c r="S22" s="18"/>
      <c r="T22" s="3"/>
      <c r="U22" s="3"/>
    </row>
    <row r="23" spans="1:21" x14ac:dyDescent="0.3">
      <c r="A23" s="3"/>
      <c r="B23" s="16">
        <f>IF($E$13=1,B22+1,IF($E$13=2,0,IF($E$13=3,0,IF($E$13=4,0,0))))</f>
        <v>8</v>
      </c>
      <c r="C23" s="13">
        <f t="shared" si="10"/>
        <v>8</v>
      </c>
      <c r="D23" s="14">
        <f t="shared" si="0"/>
        <v>6</v>
      </c>
      <c r="E23" s="7">
        <f t="shared" si="8"/>
        <v>27</v>
      </c>
      <c r="F23" s="39"/>
      <c r="G23" s="33">
        <f t="shared" si="9"/>
        <v>0</v>
      </c>
      <c r="H23" s="16"/>
      <c r="I23" s="16"/>
      <c r="J23" s="16"/>
      <c r="K23" s="15">
        <f t="shared" si="4"/>
        <v>6</v>
      </c>
      <c r="L23" s="15">
        <f t="shared" si="5"/>
        <v>6</v>
      </c>
      <c r="M23" s="15">
        <f t="shared" si="1"/>
        <v>0</v>
      </c>
      <c r="N23" s="15">
        <f t="shared" si="6"/>
        <v>6</v>
      </c>
      <c r="O23" s="15">
        <f t="shared" si="2"/>
        <v>0</v>
      </c>
      <c r="P23" s="15">
        <f t="shared" si="7"/>
        <v>6</v>
      </c>
      <c r="Q23" s="15">
        <f t="shared" si="3"/>
        <v>0</v>
      </c>
      <c r="R23" s="17"/>
      <c r="S23" s="18"/>
      <c r="T23" s="3"/>
      <c r="U23" s="3"/>
    </row>
    <row r="24" spans="1:21" x14ac:dyDescent="0.3">
      <c r="A24" s="3"/>
      <c r="B24" s="16">
        <f>IF($E$13=1,B23+1,IF($E$13=2,B22+1,IF($E$13=3,0,IF($E$13=4,B20+1,0))))</f>
        <v>9</v>
      </c>
      <c r="C24" s="13">
        <f t="shared" si="10"/>
        <v>9</v>
      </c>
      <c r="D24" s="14">
        <f t="shared" si="0"/>
        <v>6.75</v>
      </c>
      <c r="E24" s="7">
        <f t="shared" si="8"/>
        <v>33.75</v>
      </c>
      <c r="F24" s="39"/>
      <c r="G24" s="33">
        <f t="shared" si="9"/>
        <v>0</v>
      </c>
      <c r="H24" s="16"/>
      <c r="I24" s="16"/>
      <c r="J24" s="16"/>
      <c r="K24" s="15">
        <f t="shared" si="4"/>
        <v>6.75</v>
      </c>
      <c r="L24" s="15">
        <f t="shared" si="5"/>
        <v>6.75</v>
      </c>
      <c r="M24" s="15">
        <f t="shared" si="1"/>
        <v>0</v>
      </c>
      <c r="N24" s="15">
        <f t="shared" si="6"/>
        <v>6.75</v>
      </c>
      <c r="O24" s="15">
        <f t="shared" si="2"/>
        <v>0</v>
      </c>
      <c r="P24" s="15">
        <f t="shared" si="7"/>
        <v>6.75</v>
      </c>
      <c r="Q24" s="15">
        <f t="shared" si="3"/>
        <v>0</v>
      </c>
      <c r="R24" s="17"/>
      <c r="S24" s="18"/>
      <c r="T24" s="3"/>
      <c r="U24" s="3"/>
    </row>
    <row r="25" spans="1:21" x14ac:dyDescent="0.3">
      <c r="A25" s="3"/>
      <c r="B25" s="16">
        <f>IF($E$13=1,B24+1,IF($E$13=2,0,IF($E$13=3,B22+1,IF($E$13=4,B21,0))))</f>
        <v>10</v>
      </c>
      <c r="C25" s="13">
        <f t="shared" si="10"/>
        <v>10</v>
      </c>
      <c r="D25" s="14">
        <f t="shared" si="0"/>
        <v>7.5</v>
      </c>
      <c r="E25" s="7">
        <f t="shared" si="8"/>
        <v>41.25</v>
      </c>
      <c r="F25" s="39"/>
      <c r="G25" s="33">
        <f t="shared" si="9"/>
        <v>0</v>
      </c>
      <c r="H25" s="16"/>
      <c r="I25" s="16"/>
      <c r="J25" s="16"/>
      <c r="K25" s="15">
        <f t="shared" si="4"/>
        <v>7.5</v>
      </c>
      <c r="L25" s="15">
        <f t="shared" si="5"/>
        <v>7.5</v>
      </c>
      <c r="M25" s="15">
        <f t="shared" si="1"/>
        <v>0</v>
      </c>
      <c r="N25" s="15">
        <f t="shared" si="6"/>
        <v>7.5</v>
      </c>
      <c r="O25" s="15">
        <f t="shared" si="2"/>
        <v>0</v>
      </c>
      <c r="P25" s="15">
        <f t="shared" si="7"/>
        <v>7.5</v>
      </c>
      <c r="Q25" s="15">
        <f t="shared" si="3"/>
        <v>0</v>
      </c>
      <c r="R25" s="17"/>
      <c r="S25" s="18"/>
      <c r="T25" s="3"/>
      <c r="U25" s="3"/>
    </row>
    <row r="26" spans="1:21" x14ac:dyDescent="0.3">
      <c r="A26" s="3"/>
      <c r="B26" s="16">
        <f>IF($E$13=1,B25+1,IF($E$13=2,B24+1,IF($E$13=3,B23,IF($E$13=4,B22,0))))</f>
        <v>11</v>
      </c>
      <c r="C26" s="13">
        <f t="shared" si="10"/>
        <v>11</v>
      </c>
      <c r="D26" s="14">
        <f t="shared" si="0"/>
        <v>8.25</v>
      </c>
      <c r="E26" s="7">
        <f t="shared" si="8"/>
        <v>49.5</v>
      </c>
      <c r="F26" s="39"/>
      <c r="G26" s="33">
        <f t="shared" si="9"/>
        <v>0</v>
      </c>
      <c r="H26" s="16"/>
      <c r="I26" s="16"/>
      <c r="J26" s="16"/>
      <c r="K26" s="15">
        <f t="shared" si="4"/>
        <v>8.25</v>
      </c>
      <c r="L26" s="15">
        <f t="shared" si="5"/>
        <v>8.25</v>
      </c>
      <c r="M26" s="15">
        <f t="shared" si="1"/>
        <v>0</v>
      </c>
      <c r="N26" s="15">
        <f t="shared" si="6"/>
        <v>8.25</v>
      </c>
      <c r="O26" s="15">
        <f t="shared" si="2"/>
        <v>0</v>
      </c>
      <c r="P26" s="15">
        <f t="shared" si="7"/>
        <v>8.25</v>
      </c>
      <c r="Q26" s="15">
        <f t="shared" si="3"/>
        <v>0</v>
      </c>
      <c r="R26" s="17"/>
      <c r="S26" s="18"/>
      <c r="T26" s="3"/>
      <c r="U26" s="3"/>
    </row>
    <row r="27" spans="1:21" x14ac:dyDescent="0.3">
      <c r="A27" s="3"/>
      <c r="B27" s="16">
        <f>IF($E$13=1,B26+1,IF($E$13=2,0,IF($E$13=3,B24,IF($E$13=4,B23,0))))</f>
        <v>12</v>
      </c>
      <c r="C27" s="13">
        <f t="shared" si="10"/>
        <v>12</v>
      </c>
      <c r="D27" s="14">
        <f t="shared" si="0"/>
        <v>9</v>
      </c>
      <c r="E27" s="7">
        <f t="shared" si="8"/>
        <v>58.5</v>
      </c>
      <c r="F27" s="39"/>
      <c r="G27" s="33">
        <f t="shared" si="9"/>
        <v>0</v>
      </c>
      <c r="H27" s="16"/>
      <c r="I27" s="16"/>
      <c r="J27" s="16"/>
      <c r="K27" s="15">
        <f t="shared" si="4"/>
        <v>9</v>
      </c>
      <c r="L27" s="15">
        <f t="shared" si="5"/>
        <v>9</v>
      </c>
      <c r="M27" s="15">
        <f t="shared" si="1"/>
        <v>0</v>
      </c>
      <c r="N27" s="15">
        <f t="shared" si="6"/>
        <v>9</v>
      </c>
      <c r="O27" s="15">
        <f t="shared" si="2"/>
        <v>0</v>
      </c>
      <c r="P27" s="15">
        <f t="shared" si="7"/>
        <v>9</v>
      </c>
      <c r="Q27" s="15">
        <f t="shared" si="3"/>
        <v>0</v>
      </c>
      <c r="R27" s="17"/>
      <c r="S27" s="18"/>
      <c r="T27" s="3"/>
      <c r="U27" s="3"/>
    </row>
    <row r="28" spans="1:21" x14ac:dyDescent="0.3">
      <c r="A28" s="3"/>
      <c r="B28" s="16">
        <f>IF($E$13=1,B27+1,IF($E$13=2,B26+1,IF($E$13=3,B25+1,IF($E$13=4,B24+1,0))))</f>
        <v>13</v>
      </c>
      <c r="C28" s="13">
        <f t="shared" si="10"/>
        <v>13</v>
      </c>
      <c r="D28" s="14">
        <f t="shared" si="0"/>
        <v>9.75</v>
      </c>
      <c r="E28" s="7">
        <f t="shared" si="8"/>
        <v>68.25</v>
      </c>
      <c r="F28" s="39"/>
      <c r="G28" s="33">
        <f t="shared" si="9"/>
        <v>0</v>
      </c>
      <c r="H28" s="16"/>
      <c r="I28" s="16"/>
      <c r="J28" s="16"/>
      <c r="K28" s="15">
        <f t="shared" si="4"/>
        <v>9.75</v>
      </c>
      <c r="L28" s="15">
        <f t="shared" si="5"/>
        <v>9.75</v>
      </c>
      <c r="M28" s="15">
        <f t="shared" si="1"/>
        <v>0</v>
      </c>
      <c r="N28" s="15">
        <f t="shared" si="6"/>
        <v>9.75</v>
      </c>
      <c r="O28" s="15">
        <f t="shared" si="2"/>
        <v>0</v>
      </c>
      <c r="P28" s="15">
        <f t="shared" si="7"/>
        <v>9.75</v>
      </c>
      <c r="Q28" s="15">
        <f t="shared" si="3"/>
        <v>0</v>
      </c>
      <c r="R28" s="17"/>
      <c r="S28" s="18"/>
      <c r="T28" s="3"/>
      <c r="U28" s="3"/>
    </row>
    <row r="29" spans="1:21" x14ac:dyDescent="0.3">
      <c r="A29" s="3"/>
      <c r="B29" s="16">
        <f>IF($E$13=1,B28+1,IF($E$13=2,0,IF($E$13=3,B26,IF($E$13=4,B25,0))))</f>
        <v>14</v>
      </c>
      <c r="C29" s="13">
        <f t="shared" si="10"/>
        <v>14</v>
      </c>
      <c r="D29" s="14">
        <f t="shared" si="0"/>
        <v>10.5</v>
      </c>
      <c r="E29" s="7">
        <f t="shared" si="8"/>
        <v>78.75</v>
      </c>
      <c r="F29" s="39"/>
      <c r="G29" s="33">
        <f t="shared" si="9"/>
        <v>0</v>
      </c>
      <c r="H29" s="16"/>
      <c r="I29" s="16"/>
      <c r="J29" s="16"/>
      <c r="K29" s="15">
        <f t="shared" si="4"/>
        <v>10.5</v>
      </c>
      <c r="L29" s="15">
        <f t="shared" si="5"/>
        <v>10.5</v>
      </c>
      <c r="M29" s="15">
        <f t="shared" si="1"/>
        <v>0</v>
      </c>
      <c r="N29" s="15">
        <f t="shared" si="6"/>
        <v>10.5</v>
      </c>
      <c r="O29" s="15">
        <f t="shared" si="2"/>
        <v>0</v>
      </c>
      <c r="P29" s="15">
        <f t="shared" si="7"/>
        <v>10.5</v>
      </c>
      <c r="Q29" s="15">
        <f t="shared" si="3"/>
        <v>0</v>
      </c>
      <c r="R29" s="17"/>
      <c r="S29" s="18"/>
      <c r="T29" s="3"/>
      <c r="U29" s="3"/>
    </row>
    <row r="30" spans="1:21" x14ac:dyDescent="0.3">
      <c r="A30" s="3"/>
      <c r="B30" s="16">
        <f>IF($E$13=1,B29+1,IF($E$13=2,B28+1,IF($E$13=3,B27,IF($E$13=4,B26,0))))</f>
        <v>15</v>
      </c>
      <c r="C30" s="13">
        <f t="shared" si="10"/>
        <v>15</v>
      </c>
      <c r="D30" s="14">
        <f t="shared" si="0"/>
        <v>11.25</v>
      </c>
      <c r="E30" s="7">
        <f t="shared" si="8"/>
        <v>90</v>
      </c>
      <c r="F30" s="39"/>
      <c r="G30" s="33">
        <f t="shared" si="9"/>
        <v>0</v>
      </c>
      <c r="H30" s="16"/>
      <c r="I30" s="16"/>
      <c r="J30" s="16"/>
      <c r="K30" s="15">
        <f t="shared" si="4"/>
        <v>11.25</v>
      </c>
      <c r="L30" s="15">
        <f t="shared" si="5"/>
        <v>11.25</v>
      </c>
      <c r="M30" s="15">
        <f t="shared" si="1"/>
        <v>0</v>
      </c>
      <c r="N30" s="15">
        <f t="shared" si="6"/>
        <v>11.25</v>
      </c>
      <c r="O30" s="15">
        <f t="shared" si="2"/>
        <v>0</v>
      </c>
      <c r="P30" s="15">
        <f t="shared" si="7"/>
        <v>11.25</v>
      </c>
      <c r="Q30" s="15">
        <f t="shared" si="3"/>
        <v>0</v>
      </c>
      <c r="R30" s="17"/>
      <c r="S30" s="18"/>
      <c r="T30" s="3"/>
      <c r="U30" s="3"/>
    </row>
    <row r="31" spans="1:21" x14ac:dyDescent="0.3">
      <c r="A31" s="3"/>
      <c r="B31" s="16">
        <f>IF($E$13=1,B30+1,IF($E$13=2,0,IF($E$13=3,B28+1,IF($E$13=4,B27,0))))</f>
        <v>16</v>
      </c>
      <c r="C31" s="13">
        <f t="shared" si="10"/>
        <v>16</v>
      </c>
      <c r="D31" s="14">
        <f t="shared" si="0"/>
        <v>12</v>
      </c>
      <c r="E31" s="7">
        <f t="shared" si="8"/>
        <v>102</v>
      </c>
      <c r="F31" s="39"/>
      <c r="G31" s="33">
        <f t="shared" si="9"/>
        <v>0</v>
      </c>
      <c r="H31" s="16"/>
      <c r="I31" s="16"/>
      <c r="J31" s="16"/>
      <c r="K31" s="15">
        <f t="shared" si="4"/>
        <v>12</v>
      </c>
      <c r="L31" s="15">
        <f t="shared" si="5"/>
        <v>12</v>
      </c>
      <c r="M31" s="15">
        <f t="shared" si="1"/>
        <v>0</v>
      </c>
      <c r="N31" s="15">
        <f t="shared" si="6"/>
        <v>12</v>
      </c>
      <c r="O31" s="15">
        <f t="shared" si="2"/>
        <v>0</v>
      </c>
      <c r="P31" s="15">
        <f t="shared" si="7"/>
        <v>12</v>
      </c>
      <c r="Q31" s="15">
        <f t="shared" si="3"/>
        <v>0</v>
      </c>
      <c r="R31" s="17"/>
      <c r="S31" s="18"/>
      <c r="T31" s="3"/>
      <c r="U31" s="3"/>
    </row>
    <row r="32" spans="1:21" x14ac:dyDescent="0.3">
      <c r="A32" s="3"/>
      <c r="B32" s="16">
        <f>IF($E$13=1,B31+1,IF($E$13=2,B30+1,IF($E$13=3,0,IF($E$13=4,B28+1,0))))</f>
        <v>17</v>
      </c>
      <c r="C32" s="13">
        <f t="shared" si="10"/>
        <v>17</v>
      </c>
      <c r="D32" s="14">
        <f t="shared" si="0"/>
        <v>12.75</v>
      </c>
      <c r="E32" s="7">
        <f t="shared" si="8"/>
        <v>114.75</v>
      </c>
      <c r="F32" s="39"/>
      <c r="G32" s="33">
        <f t="shared" si="9"/>
        <v>0</v>
      </c>
      <c r="H32" s="16"/>
      <c r="I32" s="16"/>
      <c r="J32" s="16"/>
      <c r="K32" s="15">
        <f t="shared" si="4"/>
        <v>12.75</v>
      </c>
      <c r="L32" s="15">
        <f t="shared" si="5"/>
        <v>12.75</v>
      </c>
      <c r="M32" s="15">
        <f t="shared" si="1"/>
        <v>0</v>
      </c>
      <c r="N32" s="15">
        <f t="shared" si="6"/>
        <v>12.75</v>
      </c>
      <c r="O32" s="15">
        <f t="shared" si="2"/>
        <v>0</v>
      </c>
      <c r="P32" s="15">
        <f t="shared" si="7"/>
        <v>12.75</v>
      </c>
      <c r="Q32" s="15">
        <f t="shared" si="3"/>
        <v>0</v>
      </c>
      <c r="R32" s="17"/>
      <c r="S32" s="18"/>
      <c r="T32" s="3"/>
      <c r="U32" s="3"/>
    </row>
    <row r="33" spans="1:21" x14ac:dyDescent="0.3">
      <c r="A33" s="3"/>
      <c r="B33" s="16">
        <f>IF($E$13=1,B32+1,IF($E$13=2,0,IF($E$13=3,B30,IF($E$13=4,B29,0))))</f>
        <v>18</v>
      </c>
      <c r="C33" s="13">
        <f t="shared" si="10"/>
        <v>18</v>
      </c>
      <c r="D33" s="14">
        <f t="shared" si="0"/>
        <v>13.5</v>
      </c>
      <c r="E33" s="7">
        <f t="shared" si="8"/>
        <v>128.25</v>
      </c>
      <c r="F33" s="39"/>
      <c r="G33" s="33">
        <f t="shared" si="9"/>
        <v>0</v>
      </c>
      <c r="H33" s="16"/>
      <c r="I33" s="16"/>
      <c r="J33" s="16"/>
      <c r="K33" s="15">
        <f t="shared" si="4"/>
        <v>13.5</v>
      </c>
      <c r="L33" s="15">
        <f t="shared" si="5"/>
        <v>13.5</v>
      </c>
      <c r="M33" s="15">
        <f t="shared" si="1"/>
        <v>0</v>
      </c>
      <c r="N33" s="15">
        <f t="shared" si="6"/>
        <v>13.5</v>
      </c>
      <c r="O33" s="15">
        <f t="shared" si="2"/>
        <v>0</v>
      </c>
      <c r="P33" s="15">
        <f t="shared" si="7"/>
        <v>13.5</v>
      </c>
      <c r="Q33" s="15">
        <f t="shared" si="3"/>
        <v>0</v>
      </c>
      <c r="R33" s="17"/>
      <c r="S33" s="18"/>
      <c r="T33" s="3"/>
      <c r="U33" s="3"/>
    </row>
    <row r="34" spans="1:21" x14ac:dyDescent="0.3">
      <c r="A34" s="3"/>
      <c r="B34" s="16">
        <f>IF($E$13=1,B33+1,IF($E$13=2,B32+1,IF($E$13=3,B31+1,IF($E$13=4,B30,0))))</f>
        <v>19</v>
      </c>
      <c r="C34" s="13">
        <f t="shared" si="10"/>
        <v>19</v>
      </c>
      <c r="D34" s="14">
        <f t="shared" si="0"/>
        <v>14.25</v>
      </c>
      <c r="E34" s="7">
        <f t="shared" si="8"/>
        <v>142.5</v>
      </c>
      <c r="F34" s="39"/>
      <c r="G34" s="33">
        <f t="shared" si="9"/>
        <v>0</v>
      </c>
      <c r="H34" s="16"/>
      <c r="I34" s="16"/>
      <c r="J34" s="16"/>
      <c r="K34" s="15">
        <f t="shared" si="4"/>
        <v>14.25</v>
      </c>
      <c r="L34" s="15">
        <f t="shared" si="5"/>
        <v>14.25</v>
      </c>
      <c r="M34" s="15">
        <f t="shared" si="1"/>
        <v>0</v>
      </c>
      <c r="N34" s="15">
        <f t="shared" si="6"/>
        <v>14.25</v>
      </c>
      <c r="O34" s="15">
        <f t="shared" si="2"/>
        <v>0</v>
      </c>
      <c r="P34" s="15">
        <f t="shared" si="7"/>
        <v>14.25</v>
      </c>
      <c r="Q34" s="15">
        <f t="shared" si="3"/>
        <v>0</v>
      </c>
      <c r="R34" s="17"/>
      <c r="S34" s="18"/>
      <c r="T34" s="3"/>
      <c r="U34" s="3"/>
    </row>
    <row r="35" spans="1:21" x14ac:dyDescent="0.3">
      <c r="A35" s="3"/>
      <c r="B35" s="16">
        <f>IF($E$13=1,B34+1,IF($E$13=2,0,IF($E$13=3,B32,IF($E$13=4,B31,0))))</f>
        <v>20</v>
      </c>
      <c r="C35" s="13">
        <f t="shared" si="10"/>
        <v>20</v>
      </c>
      <c r="D35" s="14">
        <f t="shared" si="0"/>
        <v>15</v>
      </c>
      <c r="E35" s="7">
        <f t="shared" si="8"/>
        <v>157.5</v>
      </c>
      <c r="F35" s="39"/>
      <c r="G35" s="33">
        <f t="shared" si="9"/>
        <v>0</v>
      </c>
      <c r="H35" s="16"/>
      <c r="I35" s="16"/>
      <c r="J35" s="16"/>
      <c r="K35" s="15">
        <f t="shared" si="4"/>
        <v>15</v>
      </c>
      <c r="L35" s="15">
        <f t="shared" si="5"/>
        <v>15</v>
      </c>
      <c r="M35" s="15">
        <f t="shared" si="1"/>
        <v>0</v>
      </c>
      <c r="N35" s="15">
        <f t="shared" si="6"/>
        <v>15</v>
      </c>
      <c r="O35" s="15">
        <f t="shared" si="2"/>
        <v>0</v>
      </c>
      <c r="P35" s="15">
        <f t="shared" si="7"/>
        <v>15</v>
      </c>
      <c r="Q35" s="15">
        <f t="shared" si="3"/>
        <v>0</v>
      </c>
      <c r="R35" s="17"/>
      <c r="S35" s="18"/>
      <c r="T35" s="3"/>
      <c r="U35" s="3"/>
    </row>
    <row r="36" spans="1:21" x14ac:dyDescent="0.3">
      <c r="A36" s="3"/>
      <c r="B36" s="16">
        <f>IF($E$13=1,B35+1,IF($E$13=2,B34+1,IF($E$13=3,0,IF($E$13=4,B32+1,0))))</f>
        <v>21</v>
      </c>
      <c r="C36" s="13">
        <f t="shared" si="10"/>
        <v>21</v>
      </c>
      <c r="D36" s="14">
        <f t="shared" si="0"/>
        <v>15.75</v>
      </c>
      <c r="E36" s="7">
        <f t="shared" si="8"/>
        <v>173.25</v>
      </c>
      <c r="F36" s="39"/>
      <c r="G36" s="33">
        <f t="shared" si="9"/>
        <v>0</v>
      </c>
      <c r="H36" s="16"/>
      <c r="I36" s="16"/>
      <c r="J36" s="16"/>
      <c r="K36" s="15">
        <f t="shared" si="4"/>
        <v>15.75</v>
      </c>
      <c r="L36" s="15">
        <f t="shared" si="5"/>
        <v>15.75</v>
      </c>
      <c r="M36" s="15">
        <f t="shared" si="1"/>
        <v>0</v>
      </c>
      <c r="N36" s="15">
        <f t="shared" si="6"/>
        <v>15.75</v>
      </c>
      <c r="O36" s="15">
        <f t="shared" si="2"/>
        <v>0</v>
      </c>
      <c r="P36" s="15">
        <f t="shared" si="7"/>
        <v>15.75</v>
      </c>
      <c r="Q36" s="15">
        <f t="shared" si="3"/>
        <v>0</v>
      </c>
      <c r="R36" s="17"/>
      <c r="S36" s="18"/>
      <c r="T36" s="3"/>
      <c r="U36" s="3"/>
    </row>
    <row r="37" spans="1:21" x14ac:dyDescent="0.3">
      <c r="A37" s="3"/>
      <c r="B37" s="16">
        <f>IF($E$13=1,B36+1,IF($E$13=2,0,IF($E$13=3,B34+1,IF($E$13=4,B33,0))))</f>
        <v>22</v>
      </c>
      <c r="C37" s="13">
        <f t="shared" si="10"/>
        <v>22</v>
      </c>
      <c r="D37" s="14">
        <f t="shared" si="0"/>
        <v>16.5</v>
      </c>
      <c r="E37" s="7">
        <f t="shared" si="8"/>
        <v>189.75</v>
      </c>
      <c r="F37" s="39"/>
      <c r="G37" s="33">
        <f t="shared" si="9"/>
        <v>0</v>
      </c>
      <c r="H37" s="16"/>
      <c r="I37" s="16"/>
      <c r="J37" s="16"/>
      <c r="K37" s="15">
        <f t="shared" si="4"/>
        <v>16.5</v>
      </c>
      <c r="L37" s="15">
        <f t="shared" si="5"/>
        <v>16.5</v>
      </c>
      <c r="M37" s="15">
        <f t="shared" si="1"/>
        <v>0</v>
      </c>
      <c r="N37" s="15">
        <f t="shared" si="6"/>
        <v>16.5</v>
      </c>
      <c r="O37" s="15">
        <f t="shared" si="2"/>
        <v>0</v>
      </c>
      <c r="P37" s="15">
        <f t="shared" si="7"/>
        <v>16.5</v>
      </c>
      <c r="Q37" s="15">
        <f t="shared" si="3"/>
        <v>0</v>
      </c>
      <c r="R37" s="17"/>
      <c r="S37" s="18"/>
      <c r="T37" s="3"/>
      <c r="U37" s="3"/>
    </row>
    <row r="38" spans="1:21" x14ac:dyDescent="0.3">
      <c r="A38" s="3"/>
      <c r="B38" s="16">
        <f>IF($E$13=1,B37+1,IF($E$13=2,B36+1,IF($E$13=3,B35,IF($E$13=4,B34,0))))</f>
        <v>23</v>
      </c>
      <c r="C38" s="13">
        <f t="shared" si="10"/>
        <v>23</v>
      </c>
      <c r="D38" s="14">
        <f t="shared" si="0"/>
        <v>17.25</v>
      </c>
      <c r="E38" s="7">
        <f t="shared" si="8"/>
        <v>207</v>
      </c>
      <c r="F38" s="39"/>
      <c r="G38" s="33">
        <f t="shared" si="9"/>
        <v>0</v>
      </c>
      <c r="H38" s="16"/>
      <c r="I38" s="16"/>
      <c r="J38" s="16"/>
      <c r="K38" s="15">
        <f t="shared" si="4"/>
        <v>17.25</v>
      </c>
      <c r="L38" s="15">
        <f t="shared" si="5"/>
        <v>17.25</v>
      </c>
      <c r="M38" s="15">
        <f t="shared" si="1"/>
        <v>0</v>
      </c>
      <c r="N38" s="15">
        <f t="shared" si="6"/>
        <v>17.25</v>
      </c>
      <c r="O38" s="15">
        <f t="shared" si="2"/>
        <v>0</v>
      </c>
      <c r="P38" s="15">
        <f t="shared" si="7"/>
        <v>17.25</v>
      </c>
      <c r="Q38" s="15">
        <f t="shared" si="3"/>
        <v>0</v>
      </c>
      <c r="R38" s="17"/>
      <c r="S38" s="18"/>
      <c r="T38" s="3"/>
      <c r="U38" s="3"/>
    </row>
    <row r="39" spans="1:21" x14ac:dyDescent="0.3">
      <c r="A39" s="3"/>
      <c r="B39" s="16">
        <f>IF($E$13=1,B38+1,IF($E$13=2,0,IF($E$13=3,B36,IF($E$13=4,B35,0))))</f>
        <v>24</v>
      </c>
      <c r="C39" s="13">
        <f t="shared" si="10"/>
        <v>24</v>
      </c>
      <c r="D39" s="14">
        <f t="shared" si="0"/>
        <v>18</v>
      </c>
      <c r="E39" s="7">
        <f t="shared" si="8"/>
        <v>225</v>
      </c>
      <c r="F39" s="39"/>
      <c r="G39" s="33">
        <f t="shared" si="9"/>
        <v>0</v>
      </c>
      <c r="H39" s="16"/>
      <c r="I39" s="16"/>
      <c r="J39" s="16"/>
      <c r="K39" s="15">
        <f t="shared" si="4"/>
        <v>18</v>
      </c>
      <c r="L39" s="15">
        <f t="shared" si="5"/>
        <v>18</v>
      </c>
      <c r="M39" s="15">
        <f t="shared" si="1"/>
        <v>0</v>
      </c>
      <c r="N39" s="15">
        <f t="shared" si="6"/>
        <v>18</v>
      </c>
      <c r="O39" s="15">
        <f t="shared" si="2"/>
        <v>0</v>
      </c>
      <c r="P39" s="15">
        <f t="shared" si="7"/>
        <v>18</v>
      </c>
      <c r="Q39" s="15">
        <f t="shared" si="3"/>
        <v>0</v>
      </c>
      <c r="R39" s="17"/>
      <c r="S39" s="18"/>
      <c r="T39" s="3"/>
      <c r="U39" s="3"/>
    </row>
    <row r="40" spans="1:21" x14ac:dyDescent="0.3">
      <c r="A40" s="3"/>
      <c r="B40" s="16">
        <f>IF($E$13=1,B39+1,IF($E$13=2,B38+1,IF($E$13=3,B37+1,IF($E$13=4,B36+1,0))))</f>
        <v>25</v>
      </c>
      <c r="C40" s="13">
        <f t="shared" si="10"/>
        <v>25</v>
      </c>
      <c r="D40" s="14">
        <f t="shared" si="0"/>
        <v>18.75</v>
      </c>
      <c r="E40" s="7">
        <f t="shared" si="8"/>
        <v>243.75</v>
      </c>
      <c r="F40" s="39"/>
      <c r="G40" s="33">
        <f t="shared" si="9"/>
        <v>0</v>
      </c>
      <c r="H40" s="16"/>
      <c r="I40" s="16"/>
      <c r="J40" s="16"/>
      <c r="K40" s="15">
        <f t="shared" si="4"/>
        <v>18.75</v>
      </c>
      <c r="L40" s="15">
        <f t="shared" si="5"/>
        <v>18.75</v>
      </c>
      <c r="M40" s="15">
        <f t="shared" si="1"/>
        <v>0</v>
      </c>
      <c r="N40" s="15">
        <f t="shared" si="6"/>
        <v>18.75</v>
      </c>
      <c r="O40" s="15">
        <f t="shared" si="2"/>
        <v>0</v>
      </c>
      <c r="P40" s="15">
        <f t="shared" si="7"/>
        <v>18.75</v>
      </c>
      <c r="Q40" s="15">
        <f t="shared" si="3"/>
        <v>0</v>
      </c>
      <c r="R40" s="17"/>
      <c r="S40" s="18"/>
      <c r="T40" s="3"/>
      <c r="U40" s="3"/>
    </row>
    <row r="41" spans="1:21" x14ac:dyDescent="0.3">
      <c r="A41" s="3"/>
      <c r="B41" s="16">
        <f>IF($E$13=1,B40+1,IF($E$13=2,0,IF($E$13=3,B38,IF($E$13=4,B37,0))))</f>
        <v>26</v>
      </c>
      <c r="C41" s="13">
        <f t="shared" si="10"/>
        <v>26</v>
      </c>
      <c r="D41" s="14">
        <f t="shared" si="0"/>
        <v>19.5</v>
      </c>
      <c r="E41" s="7">
        <f t="shared" si="8"/>
        <v>263.25</v>
      </c>
      <c r="F41" s="39"/>
      <c r="G41" s="33">
        <f t="shared" si="9"/>
        <v>0</v>
      </c>
      <c r="H41" s="16"/>
      <c r="I41" s="16"/>
      <c r="J41" s="16"/>
      <c r="K41" s="15">
        <f t="shared" si="4"/>
        <v>19.5</v>
      </c>
      <c r="L41" s="15">
        <f t="shared" si="5"/>
        <v>19.5</v>
      </c>
      <c r="M41" s="15">
        <f t="shared" si="1"/>
        <v>0</v>
      </c>
      <c r="N41" s="15">
        <f t="shared" si="6"/>
        <v>19.5</v>
      </c>
      <c r="O41" s="15">
        <f t="shared" si="2"/>
        <v>0</v>
      </c>
      <c r="P41" s="15">
        <f t="shared" si="7"/>
        <v>19.5</v>
      </c>
      <c r="Q41" s="15">
        <f t="shared" si="3"/>
        <v>0</v>
      </c>
      <c r="R41" s="17"/>
      <c r="S41" s="18"/>
      <c r="T41" s="3"/>
      <c r="U41" s="3"/>
    </row>
    <row r="42" spans="1:21" x14ac:dyDescent="0.3">
      <c r="A42" s="3"/>
      <c r="B42" s="16">
        <f>IF($E$13=1,B41+1,IF($E$13=2,B40+1,IF($E$13=3,B39,IF($E$13=4,B38,0))))</f>
        <v>27</v>
      </c>
      <c r="C42" s="13">
        <f t="shared" si="10"/>
        <v>27</v>
      </c>
      <c r="D42" s="14">
        <f t="shared" si="0"/>
        <v>20.25</v>
      </c>
      <c r="E42" s="7">
        <f t="shared" si="8"/>
        <v>283.5</v>
      </c>
      <c r="F42" s="39"/>
      <c r="G42" s="33">
        <f t="shared" si="9"/>
        <v>0</v>
      </c>
      <c r="H42" s="16"/>
      <c r="I42" s="16"/>
      <c r="J42" s="16"/>
      <c r="K42" s="15">
        <f t="shared" si="4"/>
        <v>20.25</v>
      </c>
      <c r="L42" s="15">
        <f t="shared" si="5"/>
        <v>20.25</v>
      </c>
      <c r="M42" s="15">
        <f t="shared" si="1"/>
        <v>0</v>
      </c>
      <c r="N42" s="15">
        <f t="shared" si="6"/>
        <v>20.25</v>
      </c>
      <c r="O42" s="15">
        <f t="shared" si="2"/>
        <v>0</v>
      </c>
      <c r="P42" s="15">
        <f t="shared" si="7"/>
        <v>20.25</v>
      </c>
      <c r="Q42" s="15">
        <f t="shared" si="3"/>
        <v>0</v>
      </c>
      <c r="R42" s="17"/>
      <c r="S42" s="18"/>
      <c r="T42" s="3"/>
      <c r="U42" s="3"/>
    </row>
    <row r="43" spans="1:21" x14ac:dyDescent="0.3">
      <c r="A43" s="3"/>
      <c r="B43" s="16">
        <f>IF($E$13=1,B42+1,IF($E$13=2,0,IF($E$13=3,B40+1,IF($E$13=4,B39,0))))</f>
        <v>28</v>
      </c>
      <c r="C43" s="13">
        <f t="shared" si="10"/>
        <v>28</v>
      </c>
      <c r="D43" s="14">
        <f t="shared" si="0"/>
        <v>21</v>
      </c>
      <c r="E43" s="7">
        <f t="shared" si="8"/>
        <v>304.5</v>
      </c>
      <c r="F43" s="39"/>
      <c r="G43" s="33">
        <f t="shared" si="9"/>
        <v>0</v>
      </c>
      <c r="H43" s="16"/>
      <c r="I43" s="16"/>
      <c r="J43" s="16"/>
      <c r="K43" s="15">
        <f t="shared" si="4"/>
        <v>21</v>
      </c>
      <c r="L43" s="15">
        <f t="shared" si="5"/>
        <v>21</v>
      </c>
      <c r="M43" s="15">
        <f t="shared" si="1"/>
        <v>0</v>
      </c>
      <c r="N43" s="15">
        <f t="shared" si="6"/>
        <v>21</v>
      </c>
      <c r="O43" s="15">
        <f t="shared" si="2"/>
        <v>0</v>
      </c>
      <c r="P43" s="15">
        <f t="shared" si="7"/>
        <v>21</v>
      </c>
      <c r="Q43" s="15">
        <f t="shared" si="3"/>
        <v>0</v>
      </c>
      <c r="R43" s="17"/>
      <c r="S43" s="18"/>
      <c r="T43" s="3"/>
      <c r="U43" s="3"/>
    </row>
    <row r="44" spans="1:21" x14ac:dyDescent="0.3">
      <c r="A44" s="3"/>
      <c r="B44" s="16">
        <f>IF($E$13=1,B43+1,IF($E$13=2,B42+1,IF($E$13=3,0,IF($E$13=4,B40+1,0))))</f>
        <v>29</v>
      </c>
      <c r="C44" s="13">
        <f t="shared" si="10"/>
        <v>29</v>
      </c>
      <c r="D44" s="14">
        <f t="shared" si="0"/>
        <v>21.75</v>
      </c>
      <c r="E44" s="7">
        <f t="shared" si="8"/>
        <v>326.25</v>
      </c>
      <c r="F44" s="39"/>
      <c r="G44" s="33">
        <f t="shared" si="9"/>
        <v>0</v>
      </c>
      <c r="H44" s="16"/>
      <c r="I44" s="16"/>
      <c r="J44" s="16"/>
      <c r="K44" s="15">
        <f t="shared" si="4"/>
        <v>21.75</v>
      </c>
      <c r="L44" s="15">
        <f t="shared" si="5"/>
        <v>21.75</v>
      </c>
      <c r="M44" s="15">
        <f t="shared" si="1"/>
        <v>0</v>
      </c>
      <c r="N44" s="15">
        <f t="shared" si="6"/>
        <v>21.75</v>
      </c>
      <c r="O44" s="15">
        <f t="shared" si="2"/>
        <v>0</v>
      </c>
      <c r="P44" s="15">
        <f t="shared" si="7"/>
        <v>21.75</v>
      </c>
      <c r="Q44" s="15">
        <f t="shared" si="3"/>
        <v>0</v>
      </c>
      <c r="R44" s="17"/>
      <c r="S44" s="18"/>
      <c r="T44" s="3"/>
      <c r="U44" s="3"/>
    </row>
    <row r="45" spans="1:21" x14ac:dyDescent="0.3">
      <c r="A45" s="3"/>
      <c r="B45" s="16">
        <f>IF($E$13=1,B44+1,IF($E$13=2,0,IF($E$13=3,B42,IF($E$13=4,B41,0))))</f>
        <v>30</v>
      </c>
      <c r="C45" s="13">
        <f t="shared" si="10"/>
        <v>30</v>
      </c>
      <c r="D45" s="14">
        <f t="shared" si="0"/>
        <v>22.5</v>
      </c>
      <c r="E45" s="7">
        <f t="shared" si="8"/>
        <v>348.75</v>
      </c>
      <c r="F45" s="39"/>
      <c r="G45" s="33">
        <f t="shared" si="9"/>
        <v>0</v>
      </c>
      <c r="H45" s="16"/>
      <c r="I45" s="16"/>
      <c r="J45" s="16"/>
      <c r="K45" s="15">
        <f t="shared" si="4"/>
        <v>22.5</v>
      </c>
      <c r="L45" s="15">
        <f t="shared" si="5"/>
        <v>22.5</v>
      </c>
      <c r="M45" s="15">
        <f t="shared" si="1"/>
        <v>0</v>
      </c>
      <c r="N45" s="15">
        <f t="shared" si="6"/>
        <v>22.5</v>
      </c>
      <c r="O45" s="15">
        <f t="shared" si="2"/>
        <v>0</v>
      </c>
      <c r="P45" s="15">
        <f t="shared" si="7"/>
        <v>22.5</v>
      </c>
      <c r="Q45" s="15">
        <f t="shared" si="3"/>
        <v>0</v>
      </c>
      <c r="R45" s="17"/>
      <c r="S45" s="18"/>
      <c r="T45" s="3"/>
      <c r="U45" s="3"/>
    </row>
    <row r="46" spans="1:21" x14ac:dyDescent="0.3">
      <c r="A46" s="3"/>
      <c r="B46" s="16">
        <f>IF($E$13=1,B45+1,IF($E$13=2,B44+1,IF($E$13=3,B43+1,IF($E$13=4,B42,0))))</f>
        <v>31</v>
      </c>
      <c r="C46" s="13">
        <f t="shared" si="10"/>
        <v>31</v>
      </c>
      <c r="D46" s="14">
        <f t="shared" si="0"/>
        <v>23.25</v>
      </c>
      <c r="E46" s="7">
        <f t="shared" si="8"/>
        <v>372</v>
      </c>
      <c r="F46" s="39"/>
      <c r="G46" s="33">
        <f t="shared" si="9"/>
        <v>0</v>
      </c>
      <c r="H46" s="16"/>
      <c r="I46" s="16"/>
      <c r="J46" s="16"/>
      <c r="K46" s="15">
        <f t="shared" si="4"/>
        <v>23.25</v>
      </c>
      <c r="L46" s="15">
        <f t="shared" si="5"/>
        <v>23.25</v>
      </c>
      <c r="M46" s="15">
        <f t="shared" si="1"/>
        <v>0</v>
      </c>
      <c r="N46" s="15">
        <f t="shared" si="6"/>
        <v>23.25</v>
      </c>
      <c r="O46" s="15">
        <f t="shared" si="2"/>
        <v>0</v>
      </c>
      <c r="P46" s="15">
        <f t="shared" si="7"/>
        <v>23.25</v>
      </c>
      <c r="Q46" s="15">
        <f t="shared" si="3"/>
        <v>0</v>
      </c>
      <c r="R46" s="17"/>
      <c r="S46" s="18"/>
      <c r="T46" s="3"/>
      <c r="U46" s="3"/>
    </row>
    <row r="47" spans="1:21" x14ac:dyDescent="0.3">
      <c r="A47" s="3"/>
      <c r="B47" s="16">
        <f>IF($E$13=1,B46+1,IF($E$13=2,0,IF($E$13=3,B44,IF($E$13=4,B43,0))))</f>
        <v>32</v>
      </c>
      <c r="C47" s="13">
        <f t="shared" si="10"/>
        <v>32</v>
      </c>
      <c r="D47" s="14">
        <f t="shared" si="0"/>
        <v>24</v>
      </c>
      <c r="E47" s="7">
        <f t="shared" si="8"/>
        <v>396</v>
      </c>
      <c r="F47" s="39"/>
      <c r="G47" s="33">
        <f t="shared" si="9"/>
        <v>0</v>
      </c>
      <c r="H47" s="16"/>
      <c r="I47" s="16"/>
      <c r="J47" s="16"/>
      <c r="K47" s="15">
        <f t="shared" si="4"/>
        <v>24</v>
      </c>
      <c r="L47" s="15">
        <f t="shared" si="5"/>
        <v>24</v>
      </c>
      <c r="M47" s="15">
        <f t="shared" si="1"/>
        <v>0</v>
      </c>
      <c r="N47" s="15">
        <f t="shared" si="6"/>
        <v>24</v>
      </c>
      <c r="O47" s="15">
        <f t="shared" si="2"/>
        <v>0</v>
      </c>
      <c r="P47" s="15">
        <f t="shared" si="7"/>
        <v>24</v>
      </c>
      <c r="Q47" s="15">
        <f t="shared" si="3"/>
        <v>0</v>
      </c>
      <c r="R47" s="17"/>
      <c r="S47" s="18"/>
      <c r="T47" s="3"/>
      <c r="U47" s="3"/>
    </row>
    <row r="48" spans="1:21" x14ac:dyDescent="0.3">
      <c r="A48" s="3"/>
      <c r="B48" s="16">
        <f>IF($E$13=1,B47+1,IF($E$13=2,B46+1,IF($E$13=3,0,IF($E$13=4,B44+1,0))))</f>
        <v>33</v>
      </c>
      <c r="C48" s="13">
        <f t="shared" si="10"/>
        <v>33</v>
      </c>
      <c r="D48" s="14">
        <f t="shared" ref="D48:D67" si="11">IF($E$13=1,K48,IF($E$13=2,M48,IF($E$13=3,O48,IF($E$13=4,Q48,0))))</f>
        <v>24.75</v>
      </c>
      <c r="E48" s="7">
        <f t="shared" si="8"/>
        <v>420.75</v>
      </c>
      <c r="F48" s="39"/>
      <c r="G48" s="33">
        <f t="shared" si="9"/>
        <v>0</v>
      </c>
      <c r="H48" s="16"/>
      <c r="I48" s="16"/>
      <c r="J48" s="16"/>
      <c r="K48" s="15">
        <f t="shared" si="4"/>
        <v>24.75</v>
      </c>
      <c r="L48" s="15">
        <f t="shared" si="5"/>
        <v>24.75</v>
      </c>
      <c r="M48" s="15">
        <f t="shared" ref="M48:M67" si="12">IF($E$13=$L$13,L48,0)</f>
        <v>0</v>
      </c>
      <c r="N48" s="15">
        <f t="shared" si="6"/>
        <v>24.75</v>
      </c>
      <c r="O48" s="15">
        <f t="shared" ref="O48:O67" si="13">IF($E$13=$N$13,N48,0)</f>
        <v>0</v>
      </c>
      <c r="P48" s="15">
        <f t="shared" si="7"/>
        <v>24.75</v>
      </c>
      <c r="Q48" s="15">
        <f t="shared" ref="Q48:Q67" si="14">IF($E$13=$P$13,P48,0)</f>
        <v>0</v>
      </c>
      <c r="R48" s="17"/>
      <c r="S48" s="18"/>
      <c r="T48" s="3"/>
      <c r="U48" s="3"/>
    </row>
    <row r="49" spans="1:21" x14ac:dyDescent="0.3">
      <c r="A49" s="3"/>
      <c r="B49" s="16">
        <f>IF($E$13=1,B48+1,IF($E$13=2,0,IF($E$13=3,B46+1,IF($E$13=4,B45,0))))</f>
        <v>34</v>
      </c>
      <c r="C49" s="13">
        <f t="shared" si="10"/>
        <v>34</v>
      </c>
      <c r="D49" s="14">
        <f t="shared" si="11"/>
        <v>25.5</v>
      </c>
      <c r="E49" s="7">
        <f t="shared" si="8"/>
        <v>446.25</v>
      </c>
      <c r="F49" s="39"/>
      <c r="G49" s="33">
        <f t="shared" si="9"/>
        <v>0</v>
      </c>
      <c r="H49" s="16"/>
      <c r="I49" s="16"/>
      <c r="J49" s="16"/>
      <c r="K49" s="15">
        <f t="shared" ref="K49:K67" si="15">IF($K$13=$E$13,K48+$E$12,0)</f>
        <v>25.5</v>
      </c>
      <c r="L49" s="15">
        <f t="shared" ref="L49:L67" si="16">IF(AND(B49=0,$L$13=$E$13),L48,L48+$E$12)</f>
        <v>25.5</v>
      </c>
      <c r="M49" s="15">
        <f t="shared" si="12"/>
        <v>0</v>
      </c>
      <c r="N49" s="15">
        <f t="shared" ref="N49:N67" si="17">IF(AND(B49=0,$N$13=$E$13),N48,N48+$E$12)</f>
        <v>25.5</v>
      </c>
      <c r="O49" s="15">
        <f t="shared" si="13"/>
        <v>0</v>
      </c>
      <c r="P49" s="15">
        <f t="shared" ref="P49:P67" si="18">IF(AND(B49=0,$P$13=$E$13),P48,P48+$E$12)</f>
        <v>25.5</v>
      </c>
      <c r="Q49" s="15">
        <f t="shared" si="14"/>
        <v>0</v>
      </c>
      <c r="R49" s="17"/>
      <c r="S49" s="18"/>
      <c r="T49" s="3"/>
      <c r="U49" s="3"/>
    </row>
    <row r="50" spans="1:21" x14ac:dyDescent="0.3">
      <c r="A50" s="3"/>
      <c r="B50" s="16">
        <f>IF($E$13=1,B49+1,IF($E$13=2,B48+1,IF($E$13=3,B47,IF($E$13=4,B46,0))))</f>
        <v>35</v>
      </c>
      <c r="C50" s="13">
        <f t="shared" si="10"/>
        <v>35</v>
      </c>
      <c r="D50" s="14">
        <f t="shared" si="11"/>
        <v>26.25</v>
      </c>
      <c r="E50" s="7">
        <f t="shared" si="8"/>
        <v>472.5</v>
      </c>
      <c r="F50" s="39"/>
      <c r="G50" s="33">
        <f t="shared" si="9"/>
        <v>0</v>
      </c>
      <c r="H50" s="16"/>
      <c r="I50" s="16"/>
      <c r="J50" s="16"/>
      <c r="K50" s="15">
        <f t="shared" si="15"/>
        <v>26.25</v>
      </c>
      <c r="L50" s="15">
        <f t="shared" si="16"/>
        <v>26.25</v>
      </c>
      <c r="M50" s="15">
        <f t="shared" si="12"/>
        <v>0</v>
      </c>
      <c r="N50" s="15">
        <f t="shared" si="17"/>
        <v>26.25</v>
      </c>
      <c r="O50" s="15">
        <f t="shared" si="13"/>
        <v>0</v>
      </c>
      <c r="P50" s="15">
        <f t="shared" si="18"/>
        <v>26.25</v>
      </c>
      <c r="Q50" s="15">
        <f t="shared" si="14"/>
        <v>0</v>
      </c>
      <c r="R50" s="17"/>
      <c r="S50" s="18"/>
      <c r="T50" s="3"/>
      <c r="U50" s="3"/>
    </row>
    <row r="51" spans="1:21" x14ac:dyDescent="0.3">
      <c r="A51" s="3"/>
      <c r="B51" s="16">
        <f>IF($E$13=1,B50+1,IF($E$13=2,0,IF($E$13=3,B48,IF($E$13=4,B47,0))))</f>
        <v>36</v>
      </c>
      <c r="C51" s="13">
        <f t="shared" ref="C51:C67" si="19">C50+1</f>
        <v>36</v>
      </c>
      <c r="D51" s="14">
        <f t="shared" si="11"/>
        <v>27</v>
      </c>
      <c r="E51" s="7">
        <f t="shared" si="8"/>
        <v>499.5</v>
      </c>
      <c r="F51" s="39"/>
      <c r="G51" s="33">
        <f t="shared" si="9"/>
        <v>0</v>
      </c>
      <c r="H51" s="16"/>
      <c r="I51" s="16"/>
      <c r="J51" s="16"/>
      <c r="K51" s="15">
        <f t="shared" si="15"/>
        <v>27</v>
      </c>
      <c r="L51" s="15">
        <f t="shared" si="16"/>
        <v>27</v>
      </c>
      <c r="M51" s="15">
        <f t="shared" si="12"/>
        <v>0</v>
      </c>
      <c r="N51" s="15">
        <f t="shared" si="17"/>
        <v>27</v>
      </c>
      <c r="O51" s="15">
        <f t="shared" si="13"/>
        <v>0</v>
      </c>
      <c r="P51" s="15">
        <f t="shared" si="18"/>
        <v>27</v>
      </c>
      <c r="Q51" s="15">
        <f t="shared" si="14"/>
        <v>0</v>
      </c>
      <c r="R51" s="17"/>
      <c r="S51" s="18"/>
      <c r="T51" s="3"/>
      <c r="U51" s="3"/>
    </row>
    <row r="52" spans="1:21" x14ac:dyDescent="0.3">
      <c r="A52" s="3"/>
      <c r="B52" s="16">
        <f>IF($E$13=1,B51+1,IF($E$13=2,B50+1,IF($E$13=3,B49+1,IF($E$13=4,B48+1,0))))</f>
        <v>37</v>
      </c>
      <c r="C52" s="13">
        <f t="shared" si="19"/>
        <v>37</v>
      </c>
      <c r="D52" s="14">
        <f t="shared" si="11"/>
        <v>27.75</v>
      </c>
      <c r="E52" s="7">
        <f t="shared" si="8"/>
        <v>527.25</v>
      </c>
      <c r="F52" s="39"/>
      <c r="G52" s="33">
        <f t="shared" si="9"/>
        <v>0</v>
      </c>
      <c r="H52" s="16"/>
      <c r="I52" s="16"/>
      <c r="J52" s="16"/>
      <c r="K52" s="15">
        <f t="shared" si="15"/>
        <v>27.75</v>
      </c>
      <c r="L52" s="15">
        <f t="shared" si="16"/>
        <v>27.75</v>
      </c>
      <c r="M52" s="15">
        <f t="shared" si="12"/>
        <v>0</v>
      </c>
      <c r="N52" s="15">
        <f t="shared" si="17"/>
        <v>27.75</v>
      </c>
      <c r="O52" s="15">
        <f t="shared" si="13"/>
        <v>0</v>
      </c>
      <c r="P52" s="15">
        <f t="shared" si="18"/>
        <v>27.75</v>
      </c>
      <c r="Q52" s="15">
        <f t="shared" si="14"/>
        <v>0</v>
      </c>
      <c r="R52" s="17"/>
      <c r="S52" s="18"/>
      <c r="T52" s="3"/>
      <c r="U52" s="3"/>
    </row>
    <row r="53" spans="1:21" x14ac:dyDescent="0.3">
      <c r="A53" s="3"/>
      <c r="B53" s="16">
        <f>IF($E$13=1,B52+1,IF($E$13=2,0,IF($E$13=3,B50,IF($E$13=4,B49,0))))</f>
        <v>38</v>
      </c>
      <c r="C53" s="13">
        <f t="shared" si="19"/>
        <v>38</v>
      </c>
      <c r="D53" s="14">
        <f t="shared" si="11"/>
        <v>28.5</v>
      </c>
      <c r="E53" s="7">
        <f t="shared" si="8"/>
        <v>555.75</v>
      </c>
      <c r="F53" s="39"/>
      <c r="G53" s="33">
        <f t="shared" si="9"/>
        <v>0</v>
      </c>
      <c r="H53" s="16"/>
      <c r="I53" s="16"/>
      <c r="J53" s="16"/>
      <c r="K53" s="15">
        <f t="shared" si="15"/>
        <v>28.5</v>
      </c>
      <c r="L53" s="15">
        <f t="shared" si="16"/>
        <v>28.5</v>
      </c>
      <c r="M53" s="15">
        <f t="shared" si="12"/>
        <v>0</v>
      </c>
      <c r="N53" s="15">
        <f t="shared" si="17"/>
        <v>28.5</v>
      </c>
      <c r="O53" s="15">
        <f t="shared" si="13"/>
        <v>0</v>
      </c>
      <c r="P53" s="15">
        <f t="shared" si="18"/>
        <v>28.5</v>
      </c>
      <c r="Q53" s="15">
        <f t="shared" si="14"/>
        <v>0</v>
      </c>
      <c r="R53" s="17"/>
      <c r="S53" s="18"/>
      <c r="T53" s="3"/>
      <c r="U53" s="3"/>
    </row>
    <row r="54" spans="1:21" x14ac:dyDescent="0.3">
      <c r="A54" s="3"/>
      <c r="B54" s="16">
        <f>IF($E$13=1,B53+1,IF($E$13=2,B52+1,IF($E$13=3,B51,IF($E$13=4,B50,0))))</f>
        <v>39</v>
      </c>
      <c r="C54" s="13">
        <f t="shared" si="19"/>
        <v>39</v>
      </c>
      <c r="D54" s="14">
        <f t="shared" si="11"/>
        <v>29.25</v>
      </c>
      <c r="E54" s="7">
        <f t="shared" si="8"/>
        <v>585</v>
      </c>
      <c r="F54" s="39"/>
      <c r="G54" s="33">
        <f t="shared" si="9"/>
        <v>0</v>
      </c>
      <c r="H54" s="16"/>
      <c r="I54" s="16"/>
      <c r="J54" s="16"/>
      <c r="K54" s="15">
        <f t="shared" si="15"/>
        <v>29.25</v>
      </c>
      <c r="L54" s="15">
        <f t="shared" si="16"/>
        <v>29.25</v>
      </c>
      <c r="M54" s="15">
        <f t="shared" si="12"/>
        <v>0</v>
      </c>
      <c r="N54" s="15">
        <f t="shared" si="17"/>
        <v>29.25</v>
      </c>
      <c r="O54" s="15">
        <f t="shared" si="13"/>
        <v>0</v>
      </c>
      <c r="P54" s="15">
        <f t="shared" si="18"/>
        <v>29.25</v>
      </c>
      <c r="Q54" s="15">
        <f t="shared" si="14"/>
        <v>0</v>
      </c>
      <c r="R54" s="17"/>
      <c r="S54" s="18"/>
      <c r="T54" s="3"/>
      <c r="U54" s="3"/>
    </row>
    <row r="55" spans="1:21" x14ac:dyDescent="0.3">
      <c r="A55" s="3"/>
      <c r="B55" s="16">
        <f>IF($E$13=1,B54+1,IF($E$13=2,0,IF($E$13=3,B52+1,IF($E$13=4,B51,0))))</f>
        <v>40</v>
      </c>
      <c r="C55" s="13">
        <f t="shared" si="19"/>
        <v>40</v>
      </c>
      <c r="D55" s="14">
        <f t="shared" si="11"/>
        <v>30</v>
      </c>
      <c r="E55" s="7">
        <f t="shared" si="8"/>
        <v>615</v>
      </c>
      <c r="F55" s="39"/>
      <c r="G55" s="33">
        <f t="shared" si="9"/>
        <v>0</v>
      </c>
      <c r="H55" s="16"/>
      <c r="I55" s="16"/>
      <c r="J55" s="16"/>
      <c r="K55" s="15">
        <f t="shared" si="15"/>
        <v>30</v>
      </c>
      <c r="L55" s="15">
        <f t="shared" si="16"/>
        <v>30</v>
      </c>
      <c r="M55" s="15">
        <f t="shared" si="12"/>
        <v>0</v>
      </c>
      <c r="N55" s="15">
        <f t="shared" si="17"/>
        <v>30</v>
      </c>
      <c r="O55" s="15">
        <f t="shared" si="13"/>
        <v>0</v>
      </c>
      <c r="P55" s="15">
        <f t="shared" si="18"/>
        <v>30</v>
      </c>
      <c r="Q55" s="15">
        <f t="shared" si="14"/>
        <v>0</v>
      </c>
      <c r="R55" s="17"/>
      <c r="S55" s="18"/>
      <c r="T55" s="3"/>
      <c r="U55" s="3"/>
    </row>
    <row r="56" spans="1:21" x14ac:dyDescent="0.3">
      <c r="A56" s="3"/>
      <c r="B56" s="16">
        <f>IF($E$13=1,B55+1,IF($E$13=2,B54+1,IF($E$13=3,0,IF($E$13=4,B52+1,0))))</f>
        <v>41</v>
      </c>
      <c r="C56" s="13">
        <f t="shared" si="19"/>
        <v>41</v>
      </c>
      <c r="D56" s="14">
        <f t="shared" si="11"/>
        <v>30.75</v>
      </c>
      <c r="E56" s="7">
        <f t="shared" si="8"/>
        <v>645.75</v>
      </c>
      <c r="F56" s="39"/>
      <c r="G56" s="33">
        <f t="shared" si="9"/>
        <v>0</v>
      </c>
      <c r="H56" s="16"/>
      <c r="I56" s="16"/>
      <c r="J56" s="16"/>
      <c r="K56" s="15">
        <f t="shared" si="15"/>
        <v>30.75</v>
      </c>
      <c r="L56" s="15">
        <f t="shared" si="16"/>
        <v>30.75</v>
      </c>
      <c r="M56" s="15">
        <f t="shared" si="12"/>
        <v>0</v>
      </c>
      <c r="N56" s="15">
        <f t="shared" si="17"/>
        <v>30.75</v>
      </c>
      <c r="O56" s="15">
        <f t="shared" si="13"/>
        <v>0</v>
      </c>
      <c r="P56" s="15">
        <f t="shared" si="18"/>
        <v>30.75</v>
      </c>
      <c r="Q56" s="15">
        <f t="shared" si="14"/>
        <v>0</v>
      </c>
      <c r="R56" s="17"/>
      <c r="S56" s="18"/>
      <c r="T56" s="3"/>
      <c r="U56" s="3"/>
    </row>
    <row r="57" spans="1:21" x14ac:dyDescent="0.3">
      <c r="A57" s="3"/>
      <c r="B57" s="16">
        <f>IF($E$13=1,B56+1,IF($E$13=2,0,IF($E$13=3,B54,IF($E$13=4,B53,0))))</f>
        <v>42</v>
      </c>
      <c r="C57" s="13">
        <f t="shared" si="19"/>
        <v>42</v>
      </c>
      <c r="D57" s="14">
        <f t="shared" si="11"/>
        <v>31.5</v>
      </c>
      <c r="E57" s="7">
        <f t="shared" si="8"/>
        <v>677.25</v>
      </c>
      <c r="F57" s="39"/>
      <c r="G57" s="33">
        <f t="shared" si="9"/>
        <v>0</v>
      </c>
      <c r="H57" s="16"/>
      <c r="I57" s="16"/>
      <c r="J57" s="16"/>
      <c r="K57" s="15">
        <f t="shared" si="15"/>
        <v>31.5</v>
      </c>
      <c r="L57" s="15">
        <f t="shared" si="16"/>
        <v>31.5</v>
      </c>
      <c r="M57" s="15">
        <f t="shared" si="12"/>
        <v>0</v>
      </c>
      <c r="N57" s="15">
        <f t="shared" si="17"/>
        <v>31.5</v>
      </c>
      <c r="O57" s="15">
        <f t="shared" si="13"/>
        <v>0</v>
      </c>
      <c r="P57" s="15">
        <f t="shared" si="18"/>
        <v>31.5</v>
      </c>
      <c r="Q57" s="15">
        <f t="shared" si="14"/>
        <v>0</v>
      </c>
      <c r="R57" s="17"/>
      <c r="S57" s="18"/>
      <c r="T57" s="3"/>
      <c r="U57" s="3"/>
    </row>
    <row r="58" spans="1:21" x14ac:dyDescent="0.3">
      <c r="A58" s="3"/>
      <c r="B58" s="16">
        <f>IF($E$13=1,B57+1,IF($E$13=2,B56+1,IF($E$13=3,B55+1,IF($E$13=4,B54,0))))</f>
        <v>43</v>
      </c>
      <c r="C58" s="13">
        <f t="shared" si="19"/>
        <v>43</v>
      </c>
      <c r="D58" s="14">
        <f t="shared" si="11"/>
        <v>32.25</v>
      </c>
      <c r="E58" s="7">
        <f t="shared" si="8"/>
        <v>709.5</v>
      </c>
      <c r="F58" s="39"/>
      <c r="G58" s="33">
        <f t="shared" si="9"/>
        <v>0</v>
      </c>
      <c r="H58" s="16"/>
      <c r="I58" s="16"/>
      <c r="J58" s="16"/>
      <c r="K58" s="15">
        <f t="shared" si="15"/>
        <v>32.25</v>
      </c>
      <c r="L58" s="15">
        <f t="shared" si="16"/>
        <v>32.25</v>
      </c>
      <c r="M58" s="15">
        <f t="shared" si="12"/>
        <v>0</v>
      </c>
      <c r="N58" s="15">
        <f t="shared" si="17"/>
        <v>32.25</v>
      </c>
      <c r="O58" s="15">
        <f t="shared" si="13"/>
        <v>0</v>
      </c>
      <c r="P58" s="15">
        <f t="shared" si="18"/>
        <v>32.25</v>
      </c>
      <c r="Q58" s="15">
        <f t="shared" si="14"/>
        <v>0</v>
      </c>
      <c r="R58" s="17"/>
      <c r="S58" s="18"/>
      <c r="T58" s="3"/>
      <c r="U58" s="3"/>
    </row>
    <row r="59" spans="1:21" x14ac:dyDescent="0.3">
      <c r="A59" s="3"/>
      <c r="B59" s="16">
        <f>IF($E$13=1,B58+1,IF($E$13=2,0,IF($E$13=3,B56,IF($E$13=4,B55,0))))</f>
        <v>44</v>
      </c>
      <c r="C59" s="13">
        <f t="shared" si="19"/>
        <v>44</v>
      </c>
      <c r="D59" s="14">
        <f t="shared" si="11"/>
        <v>33</v>
      </c>
      <c r="E59" s="7">
        <f t="shared" si="8"/>
        <v>742.5</v>
      </c>
      <c r="F59" s="39"/>
      <c r="G59" s="33">
        <f t="shared" si="9"/>
        <v>0</v>
      </c>
      <c r="H59" s="16"/>
      <c r="I59" s="16"/>
      <c r="J59" s="16"/>
      <c r="K59" s="15">
        <f t="shared" si="15"/>
        <v>33</v>
      </c>
      <c r="L59" s="15">
        <f t="shared" si="16"/>
        <v>33</v>
      </c>
      <c r="M59" s="15">
        <f t="shared" si="12"/>
        <v>0</v>
      </c>
      <c r="N59" s="15">
        <f t="shared" si="17"/>
        <v>33</v>
      </c>
      <c r="O59" s="15">
        <f t="shared" si="13"/>
        <v>0</v>
      </c>
      <c r="P59" s="15">
        <f t="shared" si="18"/>
        <v>33</v>
      </c>
      <c r="Q59" s="15">
        <f t="shared" si="14"/>
        <v>0</v>
      </c>
      <c r="R59" s="17"/>
      <c r="S59" s="18"/>
      <c r="T59" s="3"/>
      <c r="U59" s="3"/>
    </row>
    <row r="60" spans="1:21" x14ac:dyDescent="0.3">
      <c r="A60" s="3"/>
      <c r="B60" s="16">
        <f>IF($E$13=1,B59+1,IF($E$13=2,B58+1,IF($E$13=3,0,IF($E$13=4,B56+1,0))))</f>
        <v>45</v>
      </c>
      <c r="C60" s="13">
        <f t="shared" si="19"/>
        <v>45</v>
      </c>
      <c r="D60" s="14">
        <f t="shared" si="11"/>
        <v>33.75</v>
      </c>
      <c r="E60" s="7">
        <f t="shared" si="8"/>
        <v>776.25</v>
      </c>
      <c r="F60" s="39"/>
      <c r="G60" s="33">
        <f t="shared" si="9"/>
        <v>0</v>
      </c>
      <c r="H60" s="16"/>
      <c r="I60" s="16"/>
      <c r="J60" s="16"/>
      <c r="K60" s="15">
        <f t="shared" si="15"/>
        <v>33.75</v>
      </c>
      <c r="L60" s="15">
        <f t="shared" si="16"/>
        <v>33.75</v>
      </c>
      <c r="M60" s="15">
        <f t="shared" si="12"/>
        <v>0</v>
      </c>
      <c r="N60" s="15">
        <f t="shared" si="17"/>
        <v>33.75</v>
      </c>
      <c r="O60" s="15">
        <f t="shared" si="13"/>
        <v>0</v>
      </c>
      <c r="P60" s="15">
        <f t="shared" si="18"/>
        <v>33.75</v>
      </c>
      <c r="Q60" s="15">
        <f t="shared" si="14"/>
        <v>0</v>
      </c>
      <c r="R60" s="17"/>
      <c r="S60" s="18"/>
      <c r="T60" s="3"/>
      <c r="U60" s="3"/>
    </row>
    <row r="61" spans="1:21" x14ac:dyDescent="0.3">
      <c r="A61" s="3"/>
      <c r="B61" s="16">
        <f>IF($E$13=1,B60+1,IF($E$13=2,0,IF($E$13=3,B58+1,IF($E$13=4,B57,0))))</f>
        <v>46</v>
      </c>
      <c r="C61" s="13">
        <f t="shared" si="19"/>
        <v>46</v>
      </c>
      <c r="D61" s="14">
        <f t="shared" si="11"/>
        <v>34.5</v>
      </c>
      <c r="E61" s="7">
        <f t="shared" si="8"/>
        <v>810.75</v>
      </c>
      <c r="F61" s="39"/>
      <c r="G61" s="33">
        <f t="shared" si="9"/>
        <v>0</v>
      </c>
      <c r="H61" s="16"/>
      <c r="I61" s="16"/>
      <c r="J61" s="16"/>
      <c r="K61" s="15">
        <f t="shared" si="15"/>
        <v>34.5</v>
      </c>
      <c r="L61" s="15">
        <f t="shared" si="16"/>
        <v>34.5</v>
      </c>
      <c r="M61" s="15">
        <f t="shared" si="12"/>
        <v>0</v>
      </c>
      <c r="N61" s="15">
        <f t="shared" si="17"/>
        <v>34.5</v>
      </c>
      <c r="O61" s="15">
        <f t="shared" si="13"/>
        <v>0</v>
      </c>
      <c r="P61" s="15">
        <f t="shared" si="18"/>
        <v>34.5</v>
      </c>
      <c r="Q61" s="15">
        <f t="shared" si="14"/>
        <v>0</v>
      </c>
      <c r="R61" s="17"/>
      <c r="S61" s="18"/>
      <c r="T61" s="3"/>
      <c r="U61" s="3"/>
    </row>
    <row r="62" spans="1:21" x14ac:dyDescent="0.3">
      <c r="A62" s="3"/>
      <c r="B62" s="16">
        <f>IF($E$13=1,B61+1,IF($E$13=2,B60+1,IF($E$13=3,B59,IF($E$13=4,B58,0))))</f>
        <v>47</v>
      </c>
      <c r="C62" s="13">
        <f t="shared" si="19"/>
        <v>47</v>
      </c>
      <c r="D62" s="14">
        <f t="shared" si="11"/>
        <v>35.25</v>
      </c>
      <c r="E62" s="7">
        <f t="shared" si="8"/>
        <v>846</v>
      </c>
      <c r="F62" s="39"/>
      <c r="G62" s="33">
        <f t="shared" si="9"/>
        <v>0</v>
      </c>
      <c r="H62" s="16"/>
      <c r="I62" s="16"/>
      <c r="J62" s="16"/>
      <c r="K62" s="15">
        <f t="shared" si="15"/>
        <v>35.25</v>
      </c>
      <c r="L62" s="15">
        <f t="shared" si="16"/>
        <v>35.25</v>
      </c>
      <c r="M62" s="15">
        <f t="shared" si="12"/>
        <v>0</v>
      </c>
      <c r="N62" s="15">
        <f t="shared" si="17"/>
        <v>35.25</v>
      </c>
      <c r="O62" s="15">
        <f t="shared" si="13"/>
        <v>0</v>
      </c>
      <c r="P62" s="15">
        <f t="shared" si="18"/>
        <v>35.25</v>
      </c>
      <c r="Q62" s="15">
        <f t="shared" si="14"/>
        <v>0</v>
      </c>
      <c r="R62" s="17"/>
      <c r="S62" s="18"/>
      <c r="T62" s="3"/>
      <c r="U62" s="3"/>
    </row>
    <row r="63" spans="1:21" x14ac:dyDescent="0.3">
      <c r="A63" s="3"/>
      <c r="B63" s="16">
        <f>IF($E$13=1,B62+1,IF($E$13=2,0,IF($E$13=3,B60,IF($E$13=4,B59,0))))</f>
        <v>48</v>
      </c>
      <c r="C63" s="13">
        <f t="shared" si="19"/>
        <v>48</v>
      </c>
      <c r="D63" s="14">
        <f t="shared" si="11"/>
        <v>36</v>
      </c>
      <c r="E63" s="7">
        <f t="shared" si="8"/>
        <v>882</v>
      </c>
      <c r="F63" s="39"/>
      <c r="G63" s="33">
        <f t="shared" si="9"/>
        <v>0</v>
      </c>
      <c r="H63" s="16"/>
      <c r="I63" s="16"/>
      <c r="J63" s="16"/>
      <c r="K63" s="15">
        <f t="shared" si="15"/>
        <v>36</v>
      </c>
      <c r="L63" s="15">
        <f t="shared" si="16"/>
        <v>36</v>
      </c>
      <c r="M63" s="15">
        <f t="shared" si="12"/>
        <v>0</v>
      </c>
      <c r="N63" s="15">
        <f t="shared" si="17"/>
        <v>36</v>
      </c>
      <c r="O63" s="15">
        <f t="shared" si="13"/>
        <v>0</v>
      </c>
      <c r="P63" s="15">
        <f t="shared" si="18"/>
        <v>36</v>
      </c>
      <c r="Q63" s="15">
        <f t="shared" si="14"/>
        <v>0</v>
      </c>
      <c r="R63" s="17"/>
      <c r="S63" s="18"/>
      <c r="T63" s="3"/>
      <c r="U63" s="3"/>
    </row>
    <row r="64" spans="1:21" x14ac:dyDescent="0.3">
      <c r="A64" s="3"/>
      <c r="B64" s="16">
        <f>IF($E$13=1,B63+1,IF($E$13=2,B62+1,IF($E$13=3,B61+1,IF($E$13=4,B60+1,0))))</f>
        <v>49</v>
      </c>
      <c r="C64" s="13">
        <f t="shared" si="19"/>
        <v>49</v>
      </c>
      <c r="D64" s="14">
        <f t="shared" si="11"/>
        <v>36.75</v>
      </c>
      <c r="E64" s="7">
        <f t="shared" si="8"/>
        <v>918.75</v>
      </c>
      <c r="F64" s="39"/>
      <c r="G64" s="33">
        <f t="shared" si="9"/>
        <v>0</v>
      </c>
      <c r="H64" s="16"/>
      <c r="I64" s="16"/>
      <c r="J64" s="16"/>
      <c r="K64" s="15">
        <f t="shared" si="15"/>
        <v>36.75</v>
      </c>
      <c r="L64" s="15">
        <f t="shared" si="16"/>
        <v>36.75</v>
      </c>
      <c r="M64" s="15">
        <f t="shared" si="12"/>
        <v>0</v>
      </c>
      <c r="N64" s="15">
        <f t="shared" si="17"/>
        <v>36.75</v>
      </c>
      <c r="O64" s="15">
        <f t="shared" si="13"/>
        <v>0</v>
      </c>
      <c r="P64" s="15">
        <f t="shared" si="18"/>
        <v>36.75</v>
      </c>
      <c r="Q64" s="15">
        <f t="shared" si="14"/>
        <v>0</v>
      </c>
      <c r="R64" s="17"/>
      <c r="S64" s="18"/>
      <c r="T64" s="3"/>
      <c r="U64" s="3"/>
    </row>
    <row r="65" spans="1:21" x14ac:dyDescent="0.3">
      <c r="A65" s="3"/>
      <c r="B65" s="16">
        <f>IF($E$13=1,B64+1,IF($E$13=2,0,IF($E$13=3,B62,IF($E$13=4,B61,0))))</f>
        <v>50</v>
      </c>
      <c r="C65" s="13">
        <f t="shared" si="19"/>
        <v>50</v>
      </c>
      <c r="D65" s="14">
        <f t="shared" si="11"/>
        <v>37.5</v>
      </c>
      <c r="E65" s="7">
        <f t="shared" si="8"/>
        <v>956.25</v>
      </c>
      <c r="F65" s="39"/>
      <c r="G65" s="33">
        <f t="shared" si="9"/>
        <v>0</v>
      </c>
      <c r="H65" s="16"/>
      <c r="I65" s="16"/>
      <c r="J65" s="16"/>
      <c r="K65" s="15">
        <f t="shared" si="15"/>
        <v>37.5</v>
      </c>
      <c r="L65" s="15">
        <f t="shared" si="16"/>
        <v>37.5</v>
      </c>
      <c r="M65" s="15">
        <f t="shared" si="12"/>
        <v>0</v>
      </c>
      <c r="N65" s="15">
        <f t="shared" si="17"/>
        <v>37.5</v>
      </c>
      <c r="O65" s="15">
        <f t="shared" si="13"/>
        <v>0</v>
      </c>
      <c r="P65" s="15">
        <f t="shared" si="18"/>
        <v>37.5</v>
      </c>
      <c r="Q65" s="15">
        <f t="shared" si="14"/>
        <v>0</v>
      </c>
      <c r="R65" s="17"/>
      <c r="S65" s="18"/>
      <c r="T65" s="3"/>
      <c r="U65" s="3"/>
    </row>
    <row r="66" spans="1:21" x14ac:dyDescent="0.3">
      <c r="A66" s="3"/>
      <c r="B66" s="16">
        <f>IF($E$13=1,B65+1,IF($E$13=2,B64+1,IF($E$13=3,B63,IF($E$13=4,B62,0))))</f>
        <v>51</v>
      </c>
      <c r="C66" s="13">
        <f t="shared" si="19"/>
        <v>51</v>
      </c>
      <c r="D66" s="14">
        <f t="shared" si="11"/>
        <v>38.25</v>
      </c>
      <c r="E66" s="7">
        <f t="shared" si="8"/>
        <v>994.5</v>
      </c>
      <c r="F66" s="39"/>
      <c r="G66" s="33">
        <f t="shared" si="9"/>
        <v>0</v>
      </c>
      <c r="H66" s="16"/>
      <c r="I66" s="16"/>
      <c r="J66" s="16"/>
      <c r="K66" s="15">
        <f t="shared" si="15"/>
        <v>38.25</v>
      </c>
      <c r="L66" s="15">
        <f t="shared" si="16"/>
        <v>38.25</v>
      </c>
      <c r="M66" s="15">
        <f t="shared" si="12"/>
        <v>0</v>
      </c>
      <c r="N66" s="15">
        <f t="shared" si="17"/>
        <v>38.25</v>
      </c>
      <c r="O66" s="15">
        <f t="shared" si="13"/>
        <v>0</v>
      </c>
      <c r="P66" s="15">
        <f t="shared" si="18"/>
        <v>38.25</v>
      </c>
      <c r="Q66" s="15">
        <f t="shared" si="14"/>
        <v>0</v>
      </c>
      <c r="R66" s="17"/>
      <c r="S66" s="18"/>
      <c r="T66" s="3"/>
      <c r="U66" s="3"/>
    </row>
    <row r="67" spans="1:21" x14ac:dyDescent="0.3">
      <c r="A67" s="3"/>
      <c r="B67" s="16">
        <f>IF($E$13=1,B66+1,IF($E$13=2,0,IF($E$13=3,B64+1,IF($E$13=4,B63,0))))</f>
        <v>52</v>
      </c>
      <c r="C67" s="13">
        <f t="shared" si="19"/>
        <v>52</v>
      </c>
      <c r="D67" s="14">
        <f t="shared" si="11"/>
        <v>39</v>
      </c>
      <c r="E67" s="7">
        <f t="shared" si="8"/>
        <v>1033.5</v>
      </c>
      <c r="F67" s="39"/>
      <c r="G67" s="33">
        <f t="shared" si="9"/>
        <v>0</v>
      </c>
      <c r="H67" s="16"/>
      <c r="I67" s="16"/>
      <c r="J67" s="16"/>
      <c r="K67" s="15">
        <f t="shared" si="15"/>
        <v>39</v>
      </c>
      <c r="L67" s="15">
        <f t="shared" si="16"/>
        <v>39</v>
      </c>
      <c r="M67" s="15">
        <f t="shared" si="12"/>
        <v>0</v>
      </c>
      <c r="N67" s="15">
        <f t="shared" si="17"/>
        <v>39</v>
      </c>
      <c r="O67" s="15">
        <f t="shared" si="13"/>
        <v>0</v>
      </c>
      <c r="P67" s="15">
        <f t="shared" si="18"/>
        <v>39</v>
      </c>
      <c r="Q67" s="15">
        <f t="shared" si="14"/>
        <v>0</v>
      </c>
      <c r="R67" s="17"/>
      <c r="S67" s="18"/>
      <c r="T67" s="3"/>
      <c r="U67" s="3"/>
    </row>
    <row r="68" spans="1:21" x14ac:dyDescent="0.3">
      <c r="A68" s="3"/>
      <c r="B68" s="10"/>
      <c r="C68" s="10">
        <v>52</v>
      </c>
      <c r="D68" s="11">
        <f>SUM(D16:D67)</f>
        <v>1033.5</v>
      </c>
      <c r="E68" s="3"/>
      <c r="F68" s="3"/>
      <c r="G68" s="15" t="e">
        <f>SUM(#REF!)</f>
        <v>#REF!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7"/>
      <c r="S68" s="18"/>
      <c r="T68" s="3"/>
      <c r="U68" s="3"/>
    </row>
    <row r="69" spans="1:21" x14ac:dyDescent="0.3">
      <c r="A69" s="3"/>
      <c r="B69" s="10"/>
      <c r="C69" s="18"/>
      <c r="D69" s="20"/>
      <c r="E69" s="18"/>
      <c r="F69" s="18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7"/>
      <c r="S69" s="18"/>
      <c r="T69" s="3"/>
      <c r="U69" s="3"/>
    </row>
    <row r="70" spans="1:21" x14ac:dyDescent="0.3">
      <c r="A70" s="3"/>
      <c r="B70" s="3"/>
      <c r="C70" s="18"/>
      <c r="D70" s="20"/>
      <c r="E70" s="18"/>
      <c r="F70" s="18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7"/>
      <c r="S70" s="18"/>
      <c r="T70" s="3"/>
      <c r="U70" s="3"/>
    </row>
    <row r="71" spans="1:21" x14ac:dyDescent="0.3">
      <c r="A71" s="3"/>
      <c r="B71" s="3"/>
      <c r="C71" s="18"/>
      <c r="D71" s="20"/>
      <c r="E71" s="18"/>
      <c r="F71" s="18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8"/>
      <c r="T71" s="3"/>
      <c r="U71" s="3"/>
    </row>
    <row r="72" spans="1:21" x14ac:dyDescent="0.3">
      <c r="A72" s="3"/>
      <c r="B72" s="3"/>
      <c r="C72" s="18"/>
      <c r="D72" s="20"/>
      <c r="E72" s="18"/>
      <c r="F72" s="18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3"/>
      <c r="T72" s="3"/>
      <c r="U72" s="3"/>
    </row>
    <row r="73" spans="1:21" x14ac:dyDescent="0.3">
      <c r="A73" s="3"/>
      <c r="B73" s="3"/>
      <c r="C73" s="18"/>
      <c r="D73" s="20"/>
      <c r="E73" s="18"/>
      <c r="F73" s="18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3"/>
      <c r="T73" s="3"/>
      <c r="U73" s="3"/>
    </row>
    <row r="74" spans="1:21" x14ac:dyDescent="0.3">
      <c r="A74" s="3"/>
      <c r="B74" s="3"/>
      <c r="C74" s="3"/>
      <c r="D74" s="8"/>
      <c r="E74" s="3"/>
      <c r="F74" s="3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3"/>
      <c r="T74" s="3"/>
      <c r="U74" s="3"/>
    </row>
    <row r="75" spans="1:21" x14ac:dyDescent="0.3">
      <c r="A75" s="3"/>
      <c r="B75" s="3"/>
      <c r="C75" s="3"/>
      <c r="D75" s="8"/>
      <c r="E75" s="3"/>
      <c r="F75" s="3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3"/>
      <c r="T75" s="3"/>
      <c r="U75" s="3"/>
    </row>
    <row r="76" spans="1:21" x14ac:dyDescent="0.3">
      <c r="A76" s="3"/>
      <c r="B76" s="3"/>
      <c r="C76" s="3"/>
      <c r="D76" s="8"/>
      <c r="E76" s="3"/>
      <c r="F76" s="3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3"/>
      <c r="T76" s="3"/>
      <c r="U76" s="3"/>
    </row>
    <row r="77" spans="1:21" x14ac:dyDescent="0.3">
      <c r="D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21" x14ac:dyDescent="0.3">
      <c r="D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21" x14ac:dyDescent="0.3">
      <c r="D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21" x14ac:dyDescent="0.3">
      <c r="D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4:18" x14ac:dyDescent="0.3">
      <c r="D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4:18" x14ac:dyDescent="0.3">
      <c r="D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4:18" x14ac:dyDescent="0.3">
      <c r="D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4:18" x14ac:dyDescent="0.3">
      <c r="D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4:18" x14ac:dyDescent="0.3">
      <c r="D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4:18" x14ac:dyDescent="0.3">
      <c r="D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4:18" x14ac:dyDescent="0.3">
      <c r="D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4:18" x14ac:dyDescent="0.3">
      <c r="D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4:18" x14ac:dyDescent="0.3">
      <c r="D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4:18" x14ac:dyDescent="0.3">
      <c r="D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4:18" x14ac:dyDescent="0.3">
      <c r="D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4:18" x14ac:dyDescent="0.3">
      <c r="D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4:18" x14ac:dyDescent="0.3">
      <c r="D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4:18" x14ac:dyDescent="0.3">
      <c r="D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4:18" x14ac:dyDescent="0.3">
      <c r="D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4:18" x14ac:dyDescent="0.3">
      <c r="D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4:18" x14ac:dyDescent="0.3">
      <c r="D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4:18" x14ac:dyDescent="0.3">
      <c r="D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4:18" x14ac:dyDescent="0.3">
      <c r="D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4:18" x14ac:dyDescent="0.3">
      <c r="D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4:18" x14ac:dyDescent="0.3">
      <c r="D101" s="1"/>
    </row>
    <row r="102" spans="4:18" x14ac:dyDescent="0.3">
      <c r="D102" s="1"/>
    </row>
    <row r="103" spans="4:18" x14ac:dyDescent="0.3">
      <c r="D103" s="1"/>
    </row>
    <row r="104" spans="4:18" x14ac:dyDescent="0.3">
      <c r="D104" s="1"/>
    </row>
    <row r="105" spans="4:18" x14ac:dyDescent="0.3">
      <c r="D105" s="1"/>
    </row>
    <row r="106" spans="4:18" x14ac:dyDescent="0.3">
      <c r="D106" s="1"/>
    </row>
    <row r="107" spans="4:18" x14ac:dyDescent="0.3">
      <c r="D107" s="1"/>
    </row>
    <row r="108" spans="4:18" x14ac:dyDescent="0.3">
      <c r="D108" s="1"/>
    </row>
    <row r="109" spans="4:18" x14ac:dyDescent="0.3">
      <c r="D109" s="1"/>
    </row>
    <row r="110" spans="4:18" x14ac:dyDescent="0.3">
      <c r="D110" s="1"/>
    </row>
    <row r="111" spans="4:18" x14ac:dyDescent="0.3">
      <c r="D111" s="1"/>
    </row>
    <row r="112" spans="4:18" x14ac:dyDescent="0.3">
      <c r="D112" s="1"/>
    </row>
    <row r="113" spans="4:4" x14ac:dyDescent="0.3">
      <c r="D113" s="1"/>
    </row>
    <row r="114" spans="4:4" x14ac:dyDescent="0.3">
      <c r="D114" s="1"/>
    </row>
    <row r="115" spans="4:4" x14ac:dyDescent="0.3">
      <c r="D115" s="1"/>
    </row>
    <row r="116" spans="4:4" x14ac:dyDescent="0.3">
      <c r="D116" s="1"/>
    </row>
    <row r="117" spans="4:4" x14ac:dyDescent="0.3">
      <c r="D117" s="1"/>
    </row>
    <row r="118" spans="4:4" x14ac:dyDescent="0.3">
      <c r="D118" s="1"/>
    </row>
    <row r="119" spans="4:4" x14ac:dyDescent="0.3">
      <c r="D119" s="1"/>
    </row>
    <row r="120" spans="4:4" x14ac:dyDescent="0.3">
      <c r="D120" s="1"/>
    </row>
    <row r="121" spans="4:4" x14ac:dyDescent="0.3">
      <c r="D121" s="1"/>
    </row>
  </sheetData>
  <mergeCells count="4">
    <mergeCell ref="D4:F4"/>
    <mergeCell ref="D5:F5"/>
    <mergeCell ref="F9:G9"/>
    <mergeCell ref="B11:F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</dc:creator>
  <cp:lastModifiedBy>manfred hennig</cp:lastModifiedBy>
  <dcterms:created xsi:type="dcterms:W3CDTF">2021-07-08T06:09:49Z</dcterms:created>
  <dcterms:modified xsi:type="dcterms:W3CDTF">2024-01-17T15:45:35Z</dcterms:modified>
</cp:coreProperties>
</file>